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5480" windowHeight="8448" activeTab="0"/>
  </bookViews>
  <sheets>
    <sheet name="Balance Sheet" sheetId="1" r:id="rId1"/>
    <sheet name="Income and Expenses" sheetId="2" r:id="rId2"/>
    <sheet name="Cash Flows" sheetId="3" r:id="rId3"/>
  </sheets>
  <definedNames>
    <definedName name="_xlnm.Print_Area" localSheetId="0">'Balance Sheet'!$A$1:$E$69</definedName>
    <definedName name="_xlnm.Print_Area" localSheetId="2">'Cash Flows'!$A$1:$D$49</definedName>
    <definedName name="_xlnm.Print_Area" localSheetId="1">'Income and Expenses'!$A$1:$E$87</definedName>
    <definedName name="_xlnm.Print_Titles" localSheetId="1">'Income and Expenses'!$7:$7</definedName>
  </definedNames>
  <calcPr fullCalcOnLoad="1"/>
</workbook>
</file>

<file path=xl/sharedStrings.xml><?xml version="1.0" encoding="utf-8"?>
<sst xmlns="http://schemas.openxmlformats.org/spreadsheetml/2006/main" count="186" uniqueCount="162">
  <si>
    <t>SENATE ELECTORAL TRIBUNAL</t>
  </si>
  <si>
    <t>For the Year Ended December 31, 2013</t>
  </si>
  <si>
    <t>(With Comparative Figures for CY 2012)</t>
  </si>
  <si>
    <t>(In Philippine Pesos)</t>
  </si>
  <si>
    <t>Income</t>
  </si>
  <si>
    <t>Subsidy Income from National Government</t>
  </si>
  <si>
    <t>Less: Reversion of Unused Notice of Cash Allocations</t>
  </si>
  <si>
    <t>Total Income</t>
  </si>
  <si>
    <t>Expenses</t>
  </si>
  <si>
    <t>Personal Services</t>
  </si>
  <si>
    <t xml:space="preserve">Salaries and Wages - Regular </t>
  </si>
  <si>
    <t>Salaries and Wages - Contractual</t>
  </si>
  <si>
    <t>Personnel Economic Relief Allowance ( PERA)</t>
  </si>
  <si>
    <t>Representation Allowance (RA)</t>
  </si>
  <si>
    <t>Transportation Allowance  (TA)</t>
  </si>
  <si>
    <t>Clothing/Uniform Allowance</t>
  </si>
  <si>
    <t>Productivity Incentive Allowance</t>
  </si>
  <si>
    <t>Other Bonuses and Allowances</t>
  </si>
  <si>
    <t>Cash Gift</t>
  </si>
  <si>
    <t>Year End Bonus</t>
  </si>
  <si>
    <t>Life and Retirement Insurance Contributions</t>
  </si>
  <si>
    <t>PAG-IBIG Contributions</t>
  </si>
  <si>
    <t>PHILHEALTH Contributions</t>
  </si>
  <si>
    <t>ECC Contributions</t>
  </si>
  <si>
    <t>Terminal Leave Benefits</t>
  </si>
  <si>
    <t>Other Personnel Benefits</t>
  </si>
  <si>
    <t>Total Personal Services</t>
  </si>
  <si>
    <t>Miscellaneous and Other Operating Expenses</t>
  </si>
  <si>
    <t>Traveling Expenses - Local</t>
  </si>
  <si>
    <t>Training Expenses</t>
  </si>
  <si>
    <t>Office Supplies Expenses</t>
  </si>
  <si>
    <t>Drugs and Medicines Expenses</t>
  </si>
  <si>
    <t>Gasoline, Oil and Lubricants Expenses</t>
  </si>
  <si>
    <t>Other Supplies Expenses</t>
  </si>
  <si>
    <t>Water Expenses</t>
  </si>
  <si>
    <t>Electricity Expenses</t>
  </si>
  <si>
    <t>Postage and Deliveries</t>
  </si>
  <si>
    <t xml:space="preserve">Telephone Expenses - Landline </t>
  </si>
  <si>
    <t xml:space="preserve">Telephone Expenses - Mobile </t>
  </si>
  <si>
    <t>Internet Expenses</t>
  </si>
  <si>
    <t>Awards and Indemnities</t>
  </si>
  <si>
    <t>Advertising Expenses</t>
  </si>
  <si>
    <t>Printing and Binding Expenses</t>
  </si>
  <si>
    <t>Rent Expenses</t>
  </si>
  <si>
    <t>Representation Expenses</t>
  </si>
  <si>
    <t>Subscriptions Expenses</t>
  </si>
  <si>
    <t>Legal Services</t>
  </si>
  <si>
    <t>Auditing Services</t>
  </si>
  <si>
    <t>Consultancy Services</t>
  </si>
  <si>
    <t>Janitorial Services</t>
  </si>
  <si>
    <t>Security Services</t>
  </si>
  <si>
    <t>Other Professional Services</t>
  </si>
  <si>
    <t>Repairs and Maint. - Leasehold Improvements</t>
  </si>
  <si>
    <t>Repairs and Maint. - Office Equipment</t>
  </si>
  <si>
    <t>Repairs and Maint. - Furniture and Fixtures</t>
  </si>
  <si>
    <t>Repairs and Maint. - IT Equipment and Software</t>
  </si>
  <si>
    <t>Repairs and Maint. - Communication Equipment</t>
  </si>
  <si>
    <t>Repairs and Maint. - Motor Vehicles</t>
  </si>
  <si>
    <t>Repairs and Maint. - Other Property, Plant and Equipt.</t>
  </si>
  <si>
    <t>Extraordinary Expenses</t>
  </si>
  <si>
    <t>Miscellaneous Expenses</t>
  </si>
  <si>
    <t>Taxes, Duties and Licenses</t>
  </si>
  <si>
    <t>Fidelity Bond Premiums</t>
  </si>
  <si>
    <t>Insurance Expenses</t>
  </si>
  <si>
    <t>Depreciation - Leasehold Improvements, Buildings</t>
  </si>
  <si>
    <t>Depreciation - Office Equipment</t>
  </si>
  <si>
    <t>Depreciation - Furniture and Fixtures</t>
  </si>
  <si>
    <t xml:space="preserve">Depreciation - IT Equipment </t>
  </si>
  <si>
    <t>Depreciation - Library Books</t>
  </si>
  <si>
    <t xml:space="preserve">Depreciation - Communication Equipment </t>
  </si>
  <si>
    <t>Depreciation - Motor Vehicles</t>
  </si>
  <si>
    <t>Depreciation - Other Property, Plant and Equipment</t>
  </si>
  <si>
    <t>Other Maintenance and Operating Expenses</t>
  </si>
  <si>
    <t>Total Expenses</t>
  </si>
  <si>
    <t>Excess of Income over Expenses</t>
  </si>
  <si>
    <t>ASSETS</t>
  </si>
  <si>
    <t>Current Assets</t>
  </si>
  <si>
    <t>Cash</t>
  </si>
  <si>
    <t>Cash - National Treasury, MDS</t>
  </si>
  <si>
    <t>Cash in Bank - Local Currency, Current Account</t>
  </si>
  <si>
    <t>Total Cash</t>
  </si>
  <si>
    <t>Receivables</t>
  </si>
  <si>
    <t>Due from NGAs</t>
  </si>
  <si>
    <t>Advances to Officers</t>
  </si>
  <si>
    <t>Other Receivables</t>
  </si>
  <si>
    <t>Total Receivables</t>
  </si>
  <si>
    <t>Inventories</t>
  </si>
  <si>
    <t>Office Supplies Inventory</t>
  </si>
  <si>
    <t>Other Current Assets</t>
  </si>
  <si>
    <t>Guaranty Deposits</t>
  </si>
  <si>
    <t>Property, Plant and Equipment</t>
  </si>
  <si>
    <t>Leasehold Improvements, Buildings</t>
  </si>
  <si>
    <t>Office Equipment</t>
  </si>
  <si>
    <t>Furniture and Fixtures</t>
  </si>
  <si>
    <t>IT Equipment  and Software</t>
  </si>
  <si>
    <t>Library Books</t>
  </si>
  <si>
    <t>Communication Equipment</t>
  </si>
  <si>
    <t>Motor Vehicles</t>
  </si>
  <si>
    <t>Other Property, Plant and Equipment</t>
  </si>
  <si>
    <t>Total Property, Plant and Equipment</t>
  </si>
  <si>
    <t>Other Assets</t>
  </si>
  <si>
    <t>Current Liabilities</t>
  </si>
  <si>
    <t>Accounts Payable</t>
  </si>
  <si>
    <t>Due to Officers and Employees</t>
  </si>
  <si>
    <t>Due to National Treasury</t>
  </si>
  <si>
    <t>Due to GSIS</t>
  </si>
  <si>
    <t>Due to PAG-IBIG</t>
  </si>
  <si>
    <t>Due to PHILHEALTH</t>
  </si>
  <si>
    <t>Due to Other GOCCs</t>
  </si>
  <si>
    <t>Tax Refunds Payable</t>
  </si>
  <si>
    <t>Other Payables</t>
  </si>
  <si>
    <t>Total Current Liabilities</t>
  </si>
  <si>
    <t>Equity</t>
  </si>
  <si>
    <t>Retained Operating Surplus</t>
  </si>
  <si>
    <t>Current Operations</t>
  </si>
  <si>
    <t>Prior Years' Adjustments</t>
  </si>
  <si>
    <t>Statement of Cash Flows</t>
  </si>
  <si>
    <t>Cash Inflows:</t>
  </si>
  <si>
    <t>Receipt of Notice of Cash Allocation</t>
  </si>
  <si>
    <t>Refund of cash advances</t>
  </si>
  <si>
    <t>Interest on savings account</t>
  </si>
  <si>
    <t>Unreleased Checks</t>
  </si>
  <si>
    <t>Stale Check</t>
  </si>
  <si>
    <t>Cash Outflows:</t>
  </si>
  <si>
    <t>Grant of cash advances</t>
  </si>
  <si>
    <t>Reversal of cash restoration due to unreleased checks</t>
  </si>
  <si>
    <t>Deposit of prior year collections</t>
  </si>
  <si>
    <t>Refund of cash deposit of Miguel Zubiri</t>
  </si>
  <si>
    <t>Notes</t>
  </si>
  <si>
    <t>See Accompanying Notes to Financial Statements</t>
  </si>
  <si>
    <t>Total Liabilities and Equity</t>
  </si>
  <si>
    <t xml:space="preserve">      Less: Accumulated Depreciation</t>
  </si>
  <si>
    <t xml:space="preserve">                 Property, Plant and Equipment, Net</t>
  </si>
  <si>
    <t>Total Assets</t>
  </si>
  <si>
    <t xml:space="preserve"> </t>
  </si>
  <si>
    <t>LIABILITIES AND EQUITY</t>
  </si>
  <si>
    <t>Government Equity, End</t>
  </si>
  <si>
    <t>Government Equity, Beginning</t>
  </si>
  <si>
    <t xml:space="preserve">      Total</t>
  </si>
  <si>
    <t>Statement of Income and Expenses</t>
  </si>
  <si>
    <t>Balance Sheet</t>
  </si>
  <si>
    <t>Total MOOE</t>
  </si>
  <si>
    <t xml:space="preserve">      Total Cash Inflows</t>
  </si>
  <si>
    <t>Less Cash Outflows:</t>
  </si>
  <si>
    <t>Add: Cash Balance, Beginning January 1</t>
  </si>
  <si>
    <t>Cash Balance, Ending December 31</t>
  </si>
  <si>
    <t>Cash Flow from Operating Activities:</t>
  </si>
  <si>
    <t>Cash Provided by (Used in) Operating Activities</t>
  </si>
  <si>
    <t xml:space="preserve">Total Cash Provided by (Used in)  Operating and </t>
  </si>
  <si>
    <t xml:space="preserve">      Investing Activities</t>
  </si>
  <si>
    <t>Purchase of Property, Plant and Equipment</t>
  </si>
  <si>
    <t>Purchase of inventories</t>
  </si>
  <si>
    <t>Reversion of Unused NCA</t>
  </si>
  <si>
    <t>0.00</t>
  </si>
  <si>
    <t>Refund of Cash Advances and Overpayment of Expenses</t>
  </si>
  <si>
    <t>Payment of operating expenses</t>
  </si>
  <si>
    <t>Paymens of payables incurred in operations</t>
  </si>
  <si>
    <t>Cash Flow from Investing Activities:</t>
  </si>
  <si>
    <t>Cash Inflows</t>
  </si>
  <si>
    <t>Cash Provided by (Used in) Investing Activities</t>
  </si>
  <si>
    <t>Remittance to GSIS/PAG-IBIG/Philhealth Payable/</t>
  </si>
  <si>
    <t>National Treasury</t>
  </si>
</sst>
</file>

<file path=xl/styles.xml><?xml version="1.0" encoding="utf-8"?>
<styleSheet xmlns="http://schemas.openxmlformats.org/spreadsheetml/2006/main">
  <numFmts count="16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mmmm\ d\,\ yy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18"/>
      <name val="Calibri"/>
      <family val="2"/>
    </font>
    <font>
      <u val="doubleAccounting"/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i/>
      <sz val="12"/>
      <name val="Times New Roman"/>
      <family val="1"/>
    </font>
    <font>
      <u val="singleAccounting"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u val="doubleAccounting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42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3" fontId="4" fillId="0" borderId="0" xfId="42" applyFont="1" applyAlignment="1">
      <alignment/>
    </xf>
    <xf numFmtId="43" fontId="4" fillId="0" borderId="0" xfId="42" applyFont="1" applyBorder="1" applyAlignment="1">
      <alignment/>
    </xf>
    <xf numFmtId="43" fontId="4" fillId="0" borderId="0" xfId="0" applyNumberFormat="1" applyFont="1" applyAlignment="1">
      <alignment/>
    </xf>
    <xf numFmtId="9" fontId="4" fillId="0" borderId="0" xfId="59" applyFont="1" applyAlignment="1">
      <alignment horizontal="center"/>
    </xf>
    <xf numFmtId="14" fontId="4" fillId="0" borderId="0" xfId="0" applyNumberFormat="1" applyFont="1" applyAlignment="1">
      <alignment/>
    </xf>
    <xf numFmtId="22" fontId="4" fillId="0" borderId="0" xfId="0" applyNumberFormat="1" applyFont="1" applyAlignment="1">
      <alignment/>
    </xf>
    <xf numFmtId="0" fontId="4" fillId="0" borderId="0" xfId="0" applyFont="1" applyFill="1" applyAlignment="1">
      <alignment horizontal="left" indent="2"/>
    </xf>
    <xf numFmtId="43" fontId="6" fillId="0" borderId="0" xfId="42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3" fontId="7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43" fontId="8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3" fontId="11" fillId="0" borderId="0" xfId="42" applyFont="1" applyFill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4"/>
    </xf>
    <xf numFmtId="43" fontId="12" fillId="0" borderId="0" xfId="42" applyFont="1" applyFill="1" applyAlignment="1">
      <alignment/>
    </xf>
    <xf numFmtId="0" fontId="13" fillId="0" borderId="0" xfId="0" applyFont="1" applyFill="1" applyAlignment="1">
      <alignment horizontal="left" indent="6"/>
    </xf>
    <xf numFmtId="43" fontId="14" fillId="0" borderId="0" xfId="42" applyFont="1" applyFill="1" applyAlignment="1">
      <alignment/>
    </xf>
    <xf numFmtId="43" fontId="15" fillId="0" borderId="0" xfId="42" applyFont="1" applyFill="1" applyAlignment="1">
      <alignment/>
    </xf>
    <xf numFmtId="43" fontId="17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43" fontId="11" fillId="0" borderId="0" xfId="42" applyFont="1" applyAlignment="1">
      <alignment/>
    </xf>
    <xf numFmtId="43" fontId="11" fillId="0" borderId="0" xfId="42" applyFont="1" applyBorder="1" applyAlignment="1">
      <alignment/>
    </xf>
    <xf numFmtId="0" fontId="11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3" fillId="0" borderId="0" xfId="0" applyFont="1" applyAlignment="1">
      <alignment horizontal="left" indent="4"/>
    </xf>
    <xf numFmtId="43" fontId="11" fillId="0" borderId="10" xfId="42" applyFont="1" applyFill="1" applyBorder="1" applyAlignment="1">
      <alignment/>
    </xf>
    <xf numFmtId="43" fontId="10" fillId="0" borderId="0" xfId="42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9" fillId="0" borderId="0" xfId="0" applyFont="1" applyAlignment="1">
      <alignment horizontal="left" indent="2"/>
    </xf>
    <xf numFmtId="43" fontId="11" fillId="0" borderId="10" xfId="42" applyFont="1" applyBorder="1" applyAlignment="1">
      <alignment/>
    </xf>
    <xf numFmtId="43" fontId="11" fillId="0" borderId="11" xfId="42" applyFont="1" applyBorder="1" applyAlignment="1">
      <alignment/>
    </xf>
    <xf numFmtId="0" fontId="10" fillId="0" borderId="0" xfId="42" applyNumberFormat="1" applyFont="1" applyFill="1" applyAlignment="1">
      <alignment horizontal="center"/>
    </xf>
    <xf numFmtId="43" fontId="11" fillId="0" borderId="12" xfId="42" applyFont="1" applyFill="1" applyBorder="1" applyAlignment="1">
      <alignment/>
    </xf>
    <xf numFmtId="43" fontId="20" fillId="0" borderId="0" xfId="42" applyFont="1" applyFill="1" applyBorder="1" applyAlignment="1">
      <alignment/>
    </xf>
    <xf numFmtId="43" fontId="11" fillId="0" borderId="13" xfId="42" applyFont="1" applyFill="1" applyBorder="1" applyAlignment="1">
      <alignment/>
    </xf>
    <xf numFmtId="0" fontId="18" fillId="0" borderId="0" xfId="42" applyNumberFormat="1" applyFont="1" applyFill="1" applyAlignment="1">
      <alignment horizontal="center"/>
    </xf>
    <xf numFmtId="0" fontId="19" fillId="0" borderId="0" xfId="0" applyFont="1" applyFill="1" applyAlignment="1">
      <alignment horizontal="left" indent="4"/>
    </xf>
    <xf numFmtId="0" fontId="10" fillId="0" borderId="0" xfId="0" applyFont="1" applyFill="1" applyAlignment="1">
      <alignment horizontal="left"/>
    </xf>
    <xf numFmtId="43" fontId="11" fillId="0" borderId="0" xfId="42" applyFont="1" applyFill="1" applyBorder="1" applyAlignment="1">
      <alignment/>
    </xf>
    <xf numFmtId="43" fontId="11" fillId="0" borderId="12" xfId="42" applyFont="1" applyFill="1" applyBorder="1" applyAlignment="1" quotePrefix="1">
      <alignment horizontal="right"/>
    </xf>
    <xf numFmtId="43" fontId="11" fillId="0" borderId="0" xfId="42" applyFont="1" applyFill="1" applyAlignment="1" quotePrefix="1">
      <alignment horizontal="right"/>
    </xf>
    <xf numFmtId="0" fontId="19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43" fontId="4" fillId="0" borderId="0" xfId="42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1" fontId="10" fillId="0" borderId="0" xfId="0" applyNumberFormat="1" applyFont="1" applyFill="1" applyAlignment="1" quotePrefix="1">
      <alignment horizontal="center"/>
    </xf>
    <xf numFmtId="171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73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0.140625" style="5" customWidth="1"/>
    <col min="2" max="2" width="6.57421875" style="5" customWidth="1"/>
    <col min="3" max="3" width="15.57421875" style="3" customWidth="1"/>
    <col min="4" max="4" width="0.85546875" style="3" customWidth="1"/>
    <col min="5" max="5" width="15.8515625" style="3" customWidth="1"/>
    <col min="6" max="6" width="25.421875" style="5" customWidth="1"/>
    <col min="7" max="16384" width="9.140625" style="5" customWidth="1"/>
  </cols>
  <sheetData>
    <row r="1" spans="1:5" ht="17.25">
      <c r="A1" s="71" t="s">
        <v>0</v>
      </c>
      <c r="B1" s="71"/>
      <c r="C1" s="71"/>
      <c r="D1" s="71"/>
      <c r="E1" s="71"/>
    </row>
    <row r="2" spans="1:5" ht="15">
      <c r="A2" s="70" t="s">
        <v>140</v>
      </c>
      <c r="B2" s="70"/>
      <c r="C2" s="70"/>
      <c r="D2" s="70"/>
      <c r="E2" s="70"/>
    </row>
    <row r="3" spans="1:5" ht="15">
      <c r="A3" s="72">
        <v>41639</v>
      </c>
      <c r="B3" s="72"/>
      <c r="C3" s="73"/>
      <c r="D3" s="73"/>
      <c r="E3" s="73"/>
    </row>
    <row r="4" spans="1:5" ht="15">
      <c r="A4" s="74" t="s">
        <v>2</v>
      </c>
      <c r="B4" s="74"/>
      <c r="C4" s="74"/>
      <c r="D4" s="74"/>
      <c r="E4" s="74"/>
    </row>
    <row r="5" spans="1:5" ht="15">
      <c r="A5" s="74" t="s">
        <v>3</v>
      </c>
      <c r="B5" s="74"/>
      <c r="C5" s="74"/>
      <c r="D5" s="74"/>
      <c r="E5" s="74"/>
    </row>
    <row r="6" spans="1:5" ht="15">
      <c r="A6" s="22"/>
      <c r="B6" s="22"/>
      <c r="C6" s="23"/>
      <c r="D6" s="23"/>
      <c r="E6" s="23"/>
    </row>
    <row r="7" spans="1:5" ht="15">
      <c r="A7" s="70" t="s">
        <v>75</v>
      </c>
      <c r="B7" s="70"/>
      <c r="C7" s="70"/>
      <c r="D7" s="70"/>
      <c r="E7" s="70"/>
    </row>
    <row r="8" spans="1:5" ht="15">
      <c r="A8" s="20"/>
      <c r="B8" s="20"/>
      <c r="C8" s="20"/>
      <c r="D8" s="20"/>
      <c r="E8" s="20"/>
    </row>
    <row r="9" spans="1:5" ht="15">
      <c r="A9" s="20"/>
      <c r="B9" s="31" t="s">
        <v>128</v>
      </c>
      <c r="C9" s="32">
        <v>2013</v>
      </c>
      <c r="D9" s="32"/>
      <c r="E9" s="31">
        <v>2012</v>
      </c>
    </row>
    <row r="10" spans="1:5" ht="15">
      <c r="A10" s="33" t="s">
        <v>76</v>
      </c>
      <c r="B10" s="22"/>
      <c r="C10" s="23"/>
      <c r="D10" s="23"/>
      <c r="E10" s="23"/>
    </row>
    <row r="11" spans="1:5" ht="15">
      <c r="A11" s="24" t="s">
        <v>77</v>
      </c>
      <c r="B11" s="21">
        <v>5</v>
      </c>
      <c r="C11" s="23"/>
      <c r="D11" s="23"/>
      <c r="E11" s="23"/>
    </row>
    <row r="12" spans="1:5" ht="15">
      <c r="A12" s="25" t="s">
        <v>78</v>
      </c>
      <c r="B12" s="25"/>
      <c r="C12" s="23">
        <v>5285291.94</v>
      </c>
      <c r="D12" s="23"/>
      <c r="E12" s="23">
        <v>6013565.41</v>
      </c>
    </row>
    <row r="13" spans="1:5" ht="17.25">
      <c r="A13" s="25" t="s">
        <v>79</v>
      </c>
      <c r="B13" s="25"/>
      <c r="C13" s="26">
        <v>405289.43</v>
      </c>
      <c r="D13" s="26"/>
      <c r="E13" s="26">
        <v>454906.06</v>
      </c>
    </row>
    <row r="14" spans="1:5" ht="17.25">
      <c r="A14" s="27" t="s">
        <v>80</v>
      </c>
      <c r="B14" s="27"/>
      <c r="C14" s="26">
        <f>SUM(C12:C13)</f>
        <v>5690581.37</v>
      </c>
      <c r="D14" s="26"/>
      <c r="E14" s="26">
        <f>SUM(E12:E13)</f>
        <v>6468471.47</v>
      </c>
    </row>
    <row r="15" spans="1:5" ht="15">
      <c r="A15" s="24" t="s">
        <v>81</v>
      </c>
      <c r="B15" s="24">
        <v>6</v>
      </c>
      <c r="C15" s="23"/>
      <c r="D15" s="23"/>
      <c r="E15" s="23"/>
    </row>
    <row r="16" spans="1:5" ht="15">
      <c r="A16" s="25" t="s">
        <v>82</v>
      </c>
      <c r="B16" s="25"/>
      <c r="C16" s="23">
        <v>153051.72</v>
      </c>
      <c r="D16" s="23"/>
      <c r="E16" s="23">
        <v>199443.74</v>
      </c>
    </row>
    <row r="17" spans="1:5" ht="15">
      <c r="A17" s="25" t="s">
        <v>83</v>
      </c>
      <c r="B17" s="25"/>
      <c r="C17" s="64" t="s">
        <v>153</v>
      </c>
      <c r="D17" s="23"/>
      <c r="E17" s="23">
        <v>3141.5</v>
      </c>
    </row>
    <row r="18" spans="1:5" ht="15">
      <c r="A18" s="25" t="s">
        <v>84</v>
      </c>
      <c r="B18" s="25"/>
      <c r="C18" s="29">
        <v>40337.21</v>
      </c>
      <c r="D18" s="29"/>
      <c r="E18" s="29">
        <v>43191.02</v>
      </c>
    </row>
    <row r="19" spans="1:5" ht="17.25">
      <c r="A19" s="27" t="s">
        <v>85</v>
      </c>
      <c r="B19" s="27"/>
      <c r="C19" s="26">
        <f>SUM(C16:C18)</f>
        <v>193388.93</v>
      </c>
      <c r="D19" s="26"/>
      <c r="E19" s="26">
        <f>SUM(E16:E18)</f>
        <v>245776.25999999998</v>
      </c>
    </row>
    <row r="20" spans="1:5" ht="15">
      <c r="A20" s="24" t="s">
        <v>86</v>
      </c>
      <c r="B20" s="24"/>
      <c r="C20" s="23"/>
      <c r="D20" s="23"/>
      <c r="E20" s="23"/>
    </row>
    <row r="21" spans="1:5" ht="17.25">
      <c r="A21" s="25" t="s">
        <v>87</v>
      </c>
      <c r="B21" s="21">
        <v>7</v>
      </c>
      <c r="C21" s="26">
        <v>1108143.98</v>
      </c>
      <c r="D21" s="26"/>
      <c r="E21" s="26">
        <v>1217252.95</v>
      </c>
    </row>
    <row r="22" spans="1:5" ht="15">
      <c r="A22" s="24" t="s">
        <v>88</v>
      </c>
      <c r="B22" s="24"/>
      <c r="C22" s="23"/>
      <c r="D22" s="23"/>
      <c r="E22" s="23"/>
    </row>
    <row r="23" spans="1:5" ht="17.25">
      <c r="A23" s="25" t="s">
        <v>89</v>
      </c>
      <c r="B23" s="21">
        <v>8</v>
      </c>
      <c r="C23" s="26">
        <v>9600</v>
      </c>
      <c r="D23" s="26"/>
      <c r="E23" s="26">
        <v>9600</v>
      </c>
    </row>
    <row r="24" spans="1:5" ht="15">
      <c r="A24" s="22"/>
      <c r="B24" s="22"/>
      <c r="C24" s="23"/>
      <c r="D24" s="23"/>
      <c r="E24" s="23"/>
    </row>
    <row r="25" spans="1:5" ht="15">
      <c r="A25" s="35" t="s">
        <v>90</v>
      </c>
      <c r="B25" s="21">
        <v>9</v>
      </c>
      <c r="C25" s="23"/>
      <c r="D25" s="23"/>
      <c r="E25" s="23"/>
    </row>
    <row r="26" spans="1:5" ht="15">
      <c r="A26" s="25" t="s">
        <v>91</v>
      </c>
      <c r="B26" s="25"/>
      <c r="C26" s="23">
        <v>3746004.53</v>
      </c>
      <c r="D26" s="23"/>
      <c r="E26" s="23">
        <v>3645174.91</v>
      </c>
    </row>
    <row r="27" spans="1:5" ht="15">
      <c r="A27" s="25" t="s">
        <v>92</v>
      </c>
      <c r="B27" s="25"/>
      <c r="C27" s="23">
        <v>3710793.25</v>
      </c>
      <c r="D27" s="23"/>
      <c r="E27" s="23">
        <v>3501356.65</v>
      </c>
    </row>
    <row r="28" spans="1:5" ht="15">
      <c r="A28" s="25" t="s">
        <v>93</v>
      </c>
      <c r="B28" s="25"/>
      <c r="C28" s="23">
        <v>781173.3</v>
      </c>
      <c r="D28" s="23"/>
      <c r="E28" s="23">
        <v>1178737.15</v>
      </c>
    </row>
    <row r="29" spans="1:5" ht="15">
      <c r="A29" s="25" t="s">
        <v>94</v>
      </c>
      <c r="B29" s="25"/>
      <c r="C29" s="23">
        <v>2689612.58</v>
      </c>
      <c r="D29" s="23"/>
      <c r="E29" s="23">
        <v>2858880.58</v>
      </c>
    </row>
    <row r="30" spans="1:5" ht="15">
      <c r="A30" s="25" t="s">
        <v>95</v>
      </c>
      <c r="B30" s="25"/>
      <c r="C30" s="23">
        <v>499619.88</v>
      </c>
      <c r="D30" s="23"/>
      <c r="E30" s="23">
        <v>427021.88</v>
      </c>
    </row>
    <row r="31" spans="1:5" ht="15">
      <c r="A31" s="25" t="s">
        <v>96</v>
      </c>
      <c r="B31" s="25"/>
      <c r="C31" s="23">
        <v>275194.77</v>
      </c>
      <c r="D31" s="23"/>
      <c r="E31" s="23">
        <v>244000</v>
      </c>
    </row>
    <row r="32" spans="1:5" ht="15">
      <c r="A32" s="25" t="s">
        <v>97</v>
      </c>
      <c r="B32" s="25"/>
      <c r="C32" s="23">
        <v>2457200</v>
      </c>
      <c r="D32" s="23"/>
      <c r="E32" s="23">
        <v>3252200</v>
      </c>
    </row>
    <row r="33" spans="1:5" ht="17.25">
      <c r="A33" s="25" t="s">
        <v>98</v>
      </c>
      <c r="B33" s="25"/>
      <c r="C33" s="29">
        <v>256428.18</v>
      </c>
      <c r="D33" s="29"/>
      <c r="E33" s="26">
        <v>230157.95</v>
      </c>
    </row>
    <row r="34" spans="1:5" ht="15">
      <c r="A34" s="27" t="s">
        <v>99</v>
      </c>
      <c r="B34" s="27"/>
      <c r="C34" s="23">
        <f>SUM(C26:C33)</f>
        <v>14416026.49</v>
      </c>
      <c r="D34" s="23"/>
      <c r="E34" s="23">
        <f>SUM(E26:E33)</f>
        <v>15337529.120000001</v>
      </c>
    </row>
    <row r="35" spans="1:5" ht="17.25">
      <c r="A35" s="25" t="s">
        <v>131</v>
      </c>
      <c r="B35" s="25"/>
      <c r="C35" s="26">
        <v>6517878.97</v>
      </c>
      <c r="D35" s="26"/>
      <c r="E35" s="26">
        <v>6803334.58</v>
      </c>
    </row>
    <row r="36" spans="1:5" ht="17.25">
      <c r="A36" s="34" t="s">
        <v>132</v>
      </c>
      <c r="B36" s="22"/>
      <c r="C36" s="26">
        <f>+C34-C35</f>
        <v>7898147.5200000005</v>
      </c>
      <c r="D36" s="26"/>
      <c r="E36" s="26">
        <f>+E34-E35</f>
        <v>8534194.540000001</v>
      </c>
    </row>
    <row r="37" spans="1:5" ht="15">
      <c r="A37" s="35" t="s">
        <v>100</v>
      </c>
      <c r="B37" s="24"/>
      <c r="C37" s="23"/>
      <c r="D37" s="23"/>
      <c r="E37" s="23"/>
    </row>
    <row r="38" spans="1:5" ht="17.25">
      <c r="A38" s="25" t="s">
        <v>100</v>
      </c>
      <c r="B38" s="21">
        <v>10</v>
      </c>
      <c r="C38" s="26">
        <v>866405.54</v>
      </c>
      <c r="D38" s="26"/>
      <c r="E38" s="26">
        <v>677481.2</v>
      </c>
    </row>
    <row r="39" spans="1:5" ht="15">
      <c r="A39" s="22"/>
      <c r="B39" s="22"/>
      <c r="C39" s="23"/>
      <c r="D39" s="23"/>
      <c r="E39" s="23"/>
    </row>
    <row r="40" spans="1:7" ht="17.25">
      <c r="A40" s="35" t="s">
        <v>133</v>
      </c>
      <c r="B40" s="24"/>
      <c r="C40" s="30">
        <f>+C38+C36+C23+C21+C19+C14</f>
        <v>15766267.34</v>
      </c>
      <c r="D40" s="30"/>
      <c r="E40" s="30">
        <f>+E38+E36+E23+E21+E19+E14</f>
        <v>17152776.419999998</v>
      </c>
      <c r="F40" s="14"/>
      <c r="G40" s="14"/>
    </row>
    <row r="41" spans="1:5" ht="15">
      <c r="A41" s="22"/>
      <c r="B41" s="22"/>
      <c r="C41" s="23"/>
      <c r="D41" s="23"/>
      <c r="E41" s="23"/>
    </row>
    <row r="42" spans="1:5" ht="15">
      <c r="A42" s="70" t="s">
        <v>135</v>
      </c>
      <c r="B42" s="70"/>
      <c r="C42" s="70"/>
      <c r="D42" s="70"/>
      <c r="E42" s="70"/>
    </row>
    <row r="43" spans="1:5" ht="15">
      <c r="A43" s="20"/>
      <c r="B43" s="20"/>
      <c r="C43" s="20"/>
      <c r="D43" s="20"/>
      <c r="E43" s="20"/>
    </row>
    <row r="44" spans="1:5" ht="15">
      <c r="A44" s="20"/>
      <c r="B44" s="31" t="s">
        <v>128</v>
      </c>
      <c r="C44" s="31">
        <v>2013</v>
      </c>
      <c r="D44" s="20"/>
      <c r="E44" s="31">
        <v>2012</v>
      </c>
    </row>
    <row r="45" spans="1:5" ht="15">
      <c r="A45" s="22" t="s">
        <v>134</v>
      </c>
      <c r="B45" s="22"/>
      <c r="C45" s="23"/>
      <c r="D45" s="23"/>
      <c r="E45" s="23"/>
    </row>
    <row r="46" spans="1:5" ht="15">
      <c r="A46" s="35" t="s">
        <v>101</v>
      </c>
      <c r="B46" s="21">
        <v>11</v>
      </c>
      <c r="C46" s="23"/>
      <c r="D46" s="23"/>
      <c r="E46" s="23"/>
    </row>
    <row r="47" spans="1:5" ht="15">
      <c r="A47" s="25" t="s">
        <v>102</v>
      </c>
      <c r="B47" s="25"/>
      <c r="C47" s="23">
        <v>1819107.18</v>
      </c>
      <c r="D47" s="23"/>
      <c r="E47" s="23">
        <v>981809.91</v>
      </c>
    </row>
    <row r="48" spans="1:5" ht="15">
      <c r="A48" s="25" t="s">
        <v>103</v>
      </c>
      <c r="B48" s="25"/>
      <c r="C48" s="23">
        <v>2404200.36</v>
      </c>
      <c r="D48" s="23"/>
      <c r="E48" s="23">
        <v>2300004.09</v>
      </c>
    </row>
    <row r="49" spans="1:6" ht="15">
      <c r="A49" s="25" t="s">
        <v>104</v>
      </c>
      <c r="B49" s="25"/>
      <c r="C49" s="23">
        <v>5417.28</v>
      </c>
      <c r="D49" s="23"/>
      <c r="E49" s="23">
        <v>4834.51</v>
      </c>
      <c r="F49" s="14"/>
    </row>
    <row r="50" spans="1:6" ht="15">
      <c r="A50" s="25" t="s">
        <v>105</v>
      </c>
      <c r="B50" s="25"/>
      <c r="C50" s="23">
        <v>1220877.17</v>
      </c>
      <c r="D50" s="23"/>
      <c r="E50" s="23">
        <v>1357239.23</v>
      </c>
      <c r="F50" s="3"/>
    </row>
    <row r="51" spans="1:6" ht="15">
      <c r="A51" s="25" t="s">
        <v>106</v>
      </c>
      <c r="B51" s="25"/>
      <c r="C51" s="23">
        <v>136847.53</v>
      </c>
      <c r="D51" s="23"/>
      <c r="E51" s="23">
        <v>95572.31</v>
      </c>
      <c r="F51" s="3"/>
    </row>
    <row r="52" spans="1:6" ht="15">
      <c r="A52" s="25" t="s">
        <v>107</v>
      </c>
      <c r="B52" s="25"/>
      <c r="C52" s="23">
        <v>80358.88</v>
      </c>
      <c r="D52" s="23"/>
      <c r="E52" s="23">
        <v>80333.88</v>
      </c>
      <c r="F52" s="3"/>
    </row>
    <row r="53" spans="1:6" ht="15">
      <c r="A53" s="25" t="s">
        <v>108</v>
      </c>
      <c r="B53" s="25"/>
      <c r="C53" s="23">
        <v>4400</v>
      </c>
      <c r="D53" s="23"/>
      <c r="E53" s="23">
        <v>3514.19</v>
      </c>
      <c r="F53" s="3"/>
    </row>
    <row r="54" spans="1:5" ht="15">
      <c r="A54" s="25" t="s">
        <v>109</v>
      </c>
      <c r="B54" s="25"/>
      <c r="C54" s="64" t="s">
        <v>153</v>
      </c>
      <c r="D54" s="23"/>
      <c r="E54" s="23">
        <v>46161.9</v>
      </c>
    </row>
    <row r="55" spans="1:5" ht="17.25">
      <c r="A55" s="25" t="s">
        <v>110</v>
      </c>
      <c r="B55" s="25"/>
      <c r="C55" s="26">
        <v>373645.78</v>
      </c>
      <c r="D55" s="26"/>
      <c r="E55" s="26">
        <v>356047.28</v>
      </c>
    </row>
    <row r="56" spans="1:5" ht="17.25">
      <c r="A56" s="27" t="s">
        <v>111</v>
      </c>
      <c r="B56" s="27"/>
      <c r="C56" s="26">
        <f>SUM(C47:C55)</f>
        <v>6044854.180000001</v>
      </c>
      <c r="D56" s="26"/>
      <c r="E56" s="26">
        <f>SUM(E47:E55)</f>
        <v>5225517.300000001</v>
      </c>
    </row>
    <row r="57" spans="1:5" ht="17.25">
      <c r="A57" s="27"/>
      <c r="B57" s="27"/>
      <c r="C57" s="28"/>
      <c r="D57" s="28"/>
      <c r="E57" s="23"/>
    </row>
    <row r="58" spans="1:5" ht="15">
      <c r="A58" s="33" t="s">
        <v>112</v>
      </c>
      <c r="B58" s="22"/>
      <c r="C58" s="23"/>
      <c r="D58" s="23"/>
      <c r="E58" s="23"/>
    </row>
    <row r="59" spans="1:5" ht="15">
      <c r="A59" s="24" t="s">
        <v>137</v>
      </c>
      <c r="B59" s="24"/>
      <c r="C59" s="23">
        <v>11927259.12</v>
      </c>
      <c r="D59" s="23"/>
      <c r="E59" s="23">
        <v>11258382</v>
      </c>
    </row>
    <row r="60" spans="1:5" ht="15">
      <c r="A60" s="24" t="s">
        <v>113</v>
      </c>
      <c r="B60" s="24"/>
      <c r="C60" s="23"/>
      <c r="D60" s="23"/>
      <c r="E60" s="23"/>
    </row>
    <row r="61" spans="1:5" ht="15">
      <c r="A61" s="25" t="s">
        <v>114</v>
      </c>
      <c r="B61" s="25"/>
      <c r="C61" s="23">
        <v>-2203775.03</v>
      </c>
      <c r="D61" s="23"/>
      <c r="E61" s="23">
        <v>-320036.31</v>
      </c>
    </row>
    <row r="62" spans="1:5" ht="17.25">
      <c r="A62" s="25" t="s">
        <v>115</v>
      </c>
      <c r="B62" s="21">
        <v>12</v>
      </c>
      <c r="C62" s="26">
        <v>-2070.93</v>
      </c>
      <c r="D62" s="26"/>
      <c r="E62" s="26">
        <v>988913.43</v>
      </c>
    </row>
    <row r="63" spans="1:5" ht="15">
      <c r="A63" s="22" t="s">
        <v>138</v>
      </c>
      <c r="B63" s="22"/>
      <c r="C63" s="29">
        <f>SUM(C61:C62)</f>
        <v>-2205845.96</v>
      </c>
      <c r="D63" s="29"/>
      <c r="E63" s="29">
        <f>SUM(E61:E62)</f>
        <v>668877.1200000001</v>
      </c>
    </row>
    <row r="64" spans="1:5" ht="15">
      <c r="A64" s="24" t="s">
        <v>136</v>
      </c>
      <c r="B64" s="24"/>
      <c r="C64" s="29">
        <f>+C59+C63</f>
        <v>9721413.16</v>
      </c>
      <c r="D64" s="29"/>
      <c r="E64" s="29">
        <f>+E59+E63</f>
        <v>11927259.120000001</v>
      </c>
    </row>
    <row r="65" spans="1:5" ht="15">
      <c r="A65" s="22"/>
      <c r="B65" s="22"/>
      <c r="C65" s="23"/>
      <c r="D65" s="23"/>
      <c r="E65" s="23"/>
    </row>
    <row r="66" spans="1:5" ht="17.25">
      <c r="A66" s="33" t="s">
        <v>130</v>
      </c>
      <c r="B66" s="22"/>
      <c r="C66" s="30">
        <f>+C56+C64</f>
        <v>15766267.34</v>
      </c>
      <c r="D66" s="30"/>
      <c r="E66" s="30">
        <f>+E56+E64</f>
        <v>17152776.42</v>
      </c>
    </row>
    <row r="67" spans="3:5" ht="15">
      <c r="C67" s="13"/>
      <c r="D67" s="13"/>
      <c r="E67" s="13"/>
    </row>
    <row r="68" spans="1:5" ht="15" customHeight="1">
      <c r="A68" s="69" t="s">
        <v>129</v>
      </c>
      <c r="B68" s="69"/>
      <c r="C68" s="69"/>
      <c r="D68" s="69"/>
      <c r="E68" s="69"/>
    </row>
    <row r="69" spans="3:5" ht="15">
      <c r="C69" s="13"/>
      <c r="D69" s="13"/>
      <c r="E69" s="13"/>
    </row>
    <row r="70" spans="3:5" ht="15">
      <c r="C70" s="13"/>
      <c r="D70" s="13"/>
      <c r="E70" s="13"/>
    </row>
    <row r="71" spans="3:5" ht="15">
      <c r="C71" s="13"/>
      <c r="D71" s="13"/>
      <c r="E71" s="13"/>
    </row>
    <row r="72" ht="13.5">
      <c r="A72" s="18"/>
    </row>
    <row r="73" spans="3:5" s="15" customFormat="1" ht="13.5">
      <c r="C73" s="16"/>
      <c r="D73" s="16"/>
      <c r="E73" s="16"/>
    </row>
  </sheetData>
  <sheetProtection password="F5DC" sheet="1" objects="1" scenarios="1" selectLockedCells="1" selectUnlockedCells="1"/>
  <mergeCells count="8">
    <mergeCell ref="A68:E68"/>
    <mergeCell ref="A7:E7"/>
    <mergeCell ref="A42:E42"/>
    <mergeCell ref="A1:E1"/>
    <mergeCell ref="A2:E2"/>
    <mergeCell ref="A3:E3"/>
    <mergeCell ref="A5:E5"/>
    <mergeCell ref="A4:E4"/>
  </mergeCells>
  <printOptions/>
  <pageMargins left="1.2" right="0.79" top="0.75" bottom="1.5" header="0.5" footer="1.25"/>
  <pageSetup firstPageNumber="3" useFirstPageNumber="1" horizontalDpi="600" verticalDpi="600" orientation="portrait" scale="95" r:id="rId1"/>
  <headerFooter alignWithMargins="0">
    <oddFooter>&amp;C&amp;P</oddFooter>
  </headerFooter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J91"/>
  <sheetViews>
    <sheetView zoomScale="80" zoomScaleNormal="80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2.28125" style="2" customWidth="1"/>
    <col min="2" max="2" width="7.7109375" style="2" customWidth="1"/>
    <col min="3" max="3" width="17.28125" style="6" customWidth="1"/>
    <col min="4" max="4" width="0.71875" style="7" customWidth="1"/>
    <col min="5" max="5" width="17.421875" style="6" customWidth="1"/>
    <col min="6" max="6" width="15.421875" style="2" customWidth="1"/>
    <col min="7" max="7" width="16.00390625" style="2" bestFit="1" customWidth="1"/>
    <col min="8" max="8" width="9.140625" style="1" customWidth="1"/>
    <col min="9" max="9" width="9.140625" style="2" customWidth="1"/>
    <col min="10" max="10" width="13.421875" style="2" bestFit="1" customWidth="1"/>
    <col min="11" max="16384" width="9.140625" style="2" customWidth="1"/>
  </cols>
  <sheetData>
    <row r="1" spans="1:5" ht="17.25">
      <c r="A1" s="75" t="s">
        <v>0</v>
      </c>
      <c r="B1" s="75"/>
      <c r="C1" s="75"/>
      <c r="D1" s="75"/>
      <c r="E1" s="75"/>
    </row>
    <row r="2" spans="1:5" ht="15">
      <c r="A2" s="76" t="s">
        <v>139</v>
      </c>
      <c r="B2" s="76"/>
      <c r="C2" s="76"/>
      <c r="D2" s="76"/>
      <c r="E2" s="76"/>
    </row>
    <row r="3" spans="1:5" ht="15">
      <c r="A3" s="76" t="s">
        <v>1</v>
      </c>
      <c r="B3" s="76"/>
      <c r="C3" s="76"/>
      <c r="D3" s="76"/>
      <c r="E3" s="76"/>
    </row>
    <row r="4" spans="1:8" s="5" customFormat="1" ht="15">
      <c r="A4" s="74" t="s">
        <v>2</v>
      </c>
      <c r="B4" s="74"/>
      <c r="C4" s="74"/>
      <c r="D4" s="74"/>
      <c r="E4" s="74"/>
      <c r="H4" s="4"/>
    </row>
    <row r="5" spans="1:8" s="5" customFormat="1" ht="15">
      <c r="A5" s="74" t="s">
        <v>3</v>
      </c>
      <c r="B5" s="74"/>
      <c r="C5" s="74"/>
      <c r="D5" s="74"/>
      <c r="E5" s="74"/>
      <c r="H5" s="4"/>
    </row>
    <row r="6" spans="1:5" ht="15">
      <c r="A6" s="36"/>
      <c r="B6" s="36"/>
      <c r="C6" s="36"/>
      <c r="D6" s="37"/>
      <c r="E6" s="36"/>
    </row>
    <row r="7" spans="1:5" ht="15">
      <c r="A7" s="36"/>
      <c r="B7" s="48" t="s">
        <v>128</v>
      </c>
      <c r="C7" s="48">
        <v>2013</v>
      </c>
      <c r="D7" s="49"/>
      <c r="E7" s="48">
        <v>2012</v>
      </c>
    </row>
    <row r="8" spans="1:5" ht="15">
      <c r="A8" s="50" t="s">
        <v>4</v>
      </c>
      <c r="B8" s="38"/>
      <c r="C8" s="39"/>
      <c r="D8" s="40"/>
      <c r="E8" s="39"/>
    </row>
    <row r="9" spans="1:8" ht="15">
      <c r="A9" s="41" t="s">
        <v>5</v>
      </c>
      <c r="B9" s="36">
        <v>13</v>
      </c>
      <c r="C9" s="40">
        <v>133265441.1832</v>
      </c>
      <c r="D9" s="40"/>
      <c r="E9" s="40">
        <v>119000859.88</v>
      </c>
      <c r="G9" s="8"/>
      <c r="H9" s="9"/>
    </row>
    <row r="10" spans="1:8" ht="15">
      <c r="A10" s="41" t="s">
        <v>6</v>
      </c>
      <c r="B10" s="41"/>
      <c r="C10" s="40">
        <v>8705897.12</v>
      </c>
      <c r="D10" s="40"/>
      <c r="E10" s="40">
        <f>-1*(-464428.97+173805.27)</f>
        <v>290623.69999999995</v>
      </c>
      <c r="G10" s="8"/>
      <c r="H10" s="9"/>
    </row>
    <row r="11" spans="1:8" ht="15">
      <c r="A11" s="24" t="s">
        <v>154</v>
      </c>
      <c r="B11" s="41"/>
      <c r="C11" s="40">
        <v>800485.74</v>
      </c>
      <c r="D11" s="40"/>
      <c r="E11" s="40">
        <v>173805.27</v>
      </c>
      <c r="G11" s="8"/>
      <c r="H11" s="9"/>
    </row>
    <row r="12" spans="1:8" ht="15">
      <c r="A12" s="42" t="s">
        <v>7</v>
      </c>
      <c r="B12" s="42"/>
      <c r="C12" s="46">
        <f>+C9-C10-C11</f>
        <v>123759058.3232</v>
      </c>
      <c r="D12" s="47"/>
      <c r="E12" s="46">
        <f>+E9-E10-E11</f>
        <v>118536430.91</v>
      </c>
      <c r="G12" s="8"/>
      <c r="H12" s="9"/>
    </row>
    <row r="13" spans="1:8" ht="15">
      <c r="A13" s="43"/>
      <c r="B13" s="43"/>
      <c r="C13" s="39"/>
      <c r="D13" s="40"/>
      <c r="E13" s="39"/>
      <c r="G13" s="8"/>
      <c r="H13" s="9"/>
    </row>
    <row r="14" spans="1:8" ht="15">
      <c r="A14" s="51" t="s">
        <v>8</v>
      </c>
      <c r="B14" s="43"/>
      <c r="C14" s="39"/>
      <c r="D14" s="40"/>
      <c r="E14" s="39"/>
      <c r="G14" s="8"/>
      <c r="H14" s="9"/>
    </row>
    <row r="15" spans="1:8" ht="15.75">
      <c r="A15" s="52" t="s">
        <v>9</v>
      </c>
      <c r="B15" s="41"/>
      <c r="C15" s="39"/>
      <c r="D15" s="40"/>
      <c r="E15" s="39"/>
      <c r="G15" s="8"/>
      <c r="H15" s="9"/>
    </row>
    <row r="16" spans="1:8" ht="15">
      <c r="A16" s="44" t="s">
        <v>10</v>
      </c>
      <c r="B16" s="44"/>
      <c r="C16" s="39">
        <v>44120864.35</v>
      </c>
      <c r="D16" s="40"/>
      <c r="E16" s="39">
        <v>46548387.64</v>
      </c>
      <c r="G16" s="8"/>
      <c r="H16" s="9"/>
    </row>
    <row r="17" spans="1:8" ht="15">
      <c r="A17" s="44" t="s">
        <v>11</v>
      </c>
      <c r="B17" s="44"/>
      <c r="C17" s="64" t="s">
        <v>153</v>
      </c>
      <c r="D17" s="40"/>
      <c r="E17" s="39">
        <v>215338</v>
      </c>
      <c r="G17" s="8"/>
      <c r="H17" s="9"/>
    </row>
    <row r="18" spans="1:8" ht="15">
      <c r="A18" s="44" t="s">
        <v>12</v>
      </c>
      <c r="B18" s="44"/>
      <c r="C18" s="39">
        <v>2568578.91</v>
      </c>
      <c r="D18" s="40"/>
      <c r="E18" s="39">
        <v>2822520.56</v>
      </c>
      <c r="G18" s="8"/>
      <c r="H18" s="9"/>
    </row>
    <row r="19" spans="1:8" ht="15">
      <c r="A19" s="44" t="s">
        <v>13</v>
      </c>
      <c r="B19" s="44"/>
      <c r="C19" s="39">
        <v>1582125</v>
      </c>
      <c r="D19" s="40"/>
      <c r="E19" s="39">
        <v>1349845.16</v>
      </c>
      <c r="G19" s="8"/>
      <c r="H19" s="9"/>
    </row>
    <row r="20" spans="1:10" ht="15">
      <c r="A20" s="44" t="s">
        <v>14</v>
      </c>
      <c r="B20" s="44"/>
      <c r="C20" s="39">
        <v>1437987.01</v>
      </c>
      <c r="D20" s="40"/>
      <c r="E20" s="39">
        <v>1245445.16</v>
      </c>
      <c r="G20" s="8"/>
      <c r="H20" s="9"/>
      <c r="J20" s="10"/>
    </row>
    <row r="21" spans="1:10" ht="15">
      <c r="A21" s="44" t="s">
        <v>15</v>
      </c>
      <c r="B21" s="44"/>
      <c r="C21" s="39">
        <f>560000+5000</f>
        <v>565000</v>
      </c>
      <c r="D21" s="40"/>
      <c r="E21" s="39">
        <v>568000</v>
      </c>
      <c r="G21" s="8"/>
      <c r="H21" s="9"/>
      <c r="J21" s="10"/>
    </row>
    <row r="22" spans="1:10" ht="15">
      <c r="A22" s="44" t="s">
        <v>16</v>
      </c>
      <c r="B22" s="44"/>
      <c r="C22" s="39">
        <v>674500</v>
      </c>
      <c r="D22" s="40"/>
      <c r="E22" s="39">
        <v>764000</v>
      </c>
      <c r="G22" s="8"/>
      <c r="H22" s="9"/>
      <c r="J22" s="11"/>
    </row>
    <row r="23" spans="1:8" ht="15">
      <c r="A23" s="44" t="s">
        <v>17</v>
      </c>
      <c r="B23" s="44"/>
      <c r="C23" s="39">
        <v>2970000</v>
      </c>
      <c r="D23" s="40"/>
      <c r="E23" s="39">
        <v>2220000</v>
      </c>
      <c r="G23" s="8"/>
      <c r="H23" s="9"/>
    </row>
    <row r="24" spans="1:8" ht="15">
      <c r="A24" s="44" t="s">
        <v>18</v>
      </c>
      <c r="B24" s="44"/>
      <c r="C24" s="39">
        <v>501242.73</v>
      </c>
      <c r="D24" s="40"/>
      <c r="E24" s="39">
        <v>597125</v>
      </c>
      <c r="G24" s="8"/>
      <c r="H24" s="9"/>
    </row>
    <row r="25" spans="1:8" ht="15">
      <c r="A25" s="44" t="s">
        <v>19</v>
      </c>
      <c r="B25" s="44"/>
      <c r="C25" s="39">
        <v>3220807.23</v>
      </c>
      <c r="D25" s="40"/>
      <c r="E25" s="39">
        <v>4138634.47</v>
      </c>
      <c r="G25" s="8"/>
      <c r="H25" s="9"/>
    </row>
    <row r="26" spans="1:8" ht="15">
      <c r="A26" s="44" t="s">
        <v>20</v>
      </c>
      <c r="B26" s="44"/>
      <c r="C26" s="39">
        <v>5266970.67</v>
      </c>
      <c r="D26" s="40"/>
      <c r="E26" s="39">
        <v>5562801.45</v>
      </c>
      <c r="G26" s="8"/>
      <c r="H26" s="9"/>
    </row>
    <row r="27" spans="1:8" ht="15">
      <c r="A27" s="44" t="s">
        <v>21</v>
      </c>
      <c r="B27" s="44"/>
      <c r="C27" s="39">
        <v>129369.02</v>
      </c>
      <c r="D27" s="40"/>
      <c r="E27" s="39">
        <v>141454.93</v>
      </c>
      <c r="G27" s="8"/>
      <c r="H27" s="9"/>
    </row>
    <row r="28" spans="1:8" ht="15">
      <c r="A28" s="44" t="s">
        <v>22</v>
      </c>
      <c r="B28" s="44"/>
      <c r="C28" s="39">
        <v>430775</v>
      </c>
      <c r="D28" s="40"/>
      <c r="E28" s="39">
        <v>425000</v>
      </c>
      <c r="G28" s="8"/>
      <c r="H28" s="9"/>
    </row>
    <row r="29" spans="1:8" ht="15">
      <c r="A29" s="44" t="s">
        <v>23</v>
      </c>
      <c r="B29" s="44"/>
      <c r="C29" s="39">
        <v>128831.52</v>
      </c>
      <c r="D29" s="40"/>
      <c r="E29" s="39">
        <v>141576.61</v>
      </c>
      <c r="G29" s="8"/>
      <c r="H29" s="9"/>
    </row>
    <row r="30" spans="1:8" ht="15">
      <c r="A30" s="44" t="s">
        <v>24</v>
      </c>
      <c r="B30" s="44"/>
      <c r="C30" s="39">
        <v>4779781.17</v>
      </c>
      <c r="D30" s="40"/>
      <c r="E30" s="39">
        <v>1042792.77</v>
      </c>
      <c r="G30" s="8"/>
      <c r="H30" s="9"/>
    </row>
    <row r="31" spans="1:8" ht="15">
      <c r="A31" s="44" t="s">
        <v>25</v>
      </c>
      <c r="B31" s="44"/>
      <c r="C31" s="39">
        <v>105000</v>
      </c>
      <c r="D31" s="40"/>
      <c r="E31" s="39">
        <v>95000</v>
      </c>
      <c r="G31" s="8"/>
      <c r="H31" s="9"/>
    </row>
    <row r="32" spans="1:8" ht="15">
      <c r="A32" s="45" t="s">
        <v>26</v>
      </c>
      <c r="B32" s="45"/>
      <c r="C32" s="53">
        <f>SUM(C16:C31)</f>
        <v>68481832.61</v>
      </c>
      <c r="D32" s="40"/>
      <c r="E32" s="53">
        <f>SUM(E16:E31)</f>
        <v>67877921.75</v>
      </c>
      <c r="G32" s="8"/>
      <c r="H32" s="9"/>
    </row>
    <row r="33" spans="1:8" ht="15">
      <c r="A33" s="41"/>
      <c r="B33" s="41"/>
      <c r="C33" s="39"/>
      <c r="D33" s="40"/>
      <c r="E33" s="39"/>
      <c r="G33" s="8"/>
      <c r="H33" s="9"/>
    </row>
    <row r="34" spans="1:8" ht="15.75">
      <c r="A34" s="52" t="s">
        <v>27</v>
      </c>
      <c r="B34" s="41"/>
      <c r="C34" s="39"/>
      <c r="D34" s="40"/>
      <c r="E34" s="39"/>
      <c r="G34" s="8"/>
      <c r="H34" s="9"/>
    </row>
    <row r="35" spans="1:8" ht="15">
      <c r="A35" s="44" t="s">
        <v>28</v>
      </c>
      <c r="B35" s="44"/>
      <c r="C35" s="39">
        <v>389953</v>
      </c>
      <c r="D35" s="40"/>
      <c r="E35" s="39">
        <v>1397497.5</v>
      </c>
      <c r="F35" s="8"/>
      <c r="G35" s="8"/>
      <c r="H35" s="9"/>
    </row>
    <row r="36" spans="1:8" ht="15">
      <c r="A36" s="44" t="s">
        <v>29</v>
      </c>
      <c r="B36" s="44"/>
      <c r="C36" s="39">
        <v>1678617.08</v>
      </c>
      <c r="D36" s="40"/>
      <c r="E36" s="39">
        <v>449997.6</v>
      </c>
      <c r="F36" s="8"/>
      <c r="G36" s="8"/>
      <c r="H36" s="9"/>
    </row>
    <row r="37" spans="1:8" ht="15">
      <c r="A37" s="44" t="s">
        <v>30</v>
      </c>
      <c r="B37" s="44"/>
      <c r="C37" s="39">
        <v>569085.74</v>
      </c>
      <c r="D37" s="40"/>
      <c r="E37" s="39">
        <v>1243020.21</v>
      </c>
      <c r="F37" s="8"/>
      <c r="G37" s="8"/>
      <c r="H37" s="9"/>
    </row>
    <row r="38" spans="1:8" ht="15">
      <c r="A38" s="44" t="s">
        <v>31</v>
      </c>
      <c r="B38" s="44"/>
      <c r="C38" s="39">
        <v>22720</v>
      </c>
      <c r="D38" s="40"/>
      <c r="E38" s="64" t="s">
        <v>153</v>
      </c>
      <c r="F38" s="8"/>
      <c r="G38" s="8"/>
      <c r="H38" s="9"/>
    </row>
    <row r="39" spans="1:8" ht="15">
      <c r="A39" s="44" t="s">
        <v>32</v>
      </c>
      <c r="B39" s="44"/>
      <c r="C39" s="39">
        <v>219468.54</v>
      </c>
      <c r="D39" s="40"/>
      <c r="E39" s="39">
        <v>178559.33</v>
      </c>
      <c r="F39" s="8"/>
      <c r="G39" s="8"/>
      <c r="H39" s="9"/>
    </row>
    <row r="40" spans="1:8" ht="15">
      <c r="A40" s="44" t="s">
        <v>33</v>
      </c>
      <c r="B40" s="44"/>
      <c r="C40" s="39">
        <v>207738.01</v>
      </c>
      <c r="D40" s="40"/>
      <c r="E40" s="39">
        <v>638240.44</v>
      </c>
      <c r="F40" s="8"/>
      <c r="G40" s="8"/>
      <c r="H40" s="9"/>
    </row>
    <row r="41" spans="1:8" ht="15">
      <c r="A41" s="44" t="s">
        <v>34</v>
      </c>
      <c r="B41" s="44"/>
      <c r="C41" s="39">
        <v>196207.45</v>
      </c>
      <c r="D41" s="40"/>
      <c r="E41" s="39">
        <v>177809.85</v>
      </c>
      <c r="F41" s="8"/>
      <c r="G41" s="8"/>
      <c r="H41" s="9"/>
    </row>
    <row r="42" spans="1:8" ht="15">
      <c r="A42" s="44" t="s">
        <v>35</v>
      </c>
      <c r="B42" s="44"/>
      <c r="C42" s="39">
        <v>1453883.67</v>
      </c>
      <c r="D42" s="40"/>
      <c r="E42" s="39">
        <v>1404030.51</v>
      </c>
      <c r="F42" s="8"/>
      <c r="G42" s="8"/>
      <c r="H42" s="9"/>
    </row>
    <row r="43" spans="1:8" ht="15">
      <c r="A43" s="44" t="s">
        <v>36</v>
      </c>
      <c r="B43" s="44"/>
      <c r="C43" s="39">
        <v>500</v>
      </c>
      <c r="D43" s="40"/>
      <c r="E43" s="39">
        <v>615</v>
      </c>
      <c r="F43" s="8"/>
      <c r="G43" s="8"/>
      <c r="H43" s="9"/>
    </row>
    <row r="44" spans="1:8" ht="15">
      <c r="A44" s="44" t="s">
        <v>37</v>
      </c>
      <c r="B44" s="44"/>
      <c r="C44" s="39">
        <v>456890.35</v>
      </c>
      <c r="D44" s="40"/>
      <c r="E44" s="39">
        <v>905611.45</v>
      </c>
      <c r="F44" s="8"/>
      <c r="G44" s="8"/>
      <c r="H44" s="9"/>
    </row>
    <row r="45" spans="1:8" ht="15">
      <c r="A45" s="44" t="s">
        <v>38</v>
      </c>
      <c r="B45" s="44"/>
      <c r="C45" s="39">
        <v>1334235</v>
      </c>
      <c r="D45" s="40"/>
      <c r="E45" s="39">
        <v>49875</v>
      </c>
      <c r="F45" s="8"/>
      <c r="G45" s="8"/>
      <c r="H45" s="9"/>
    </row>
    <row r="46" spans="1:8" ht="15">
      <c r="A46" s="44" t="s">
        <v>39</v>
      </c>
      <c r="B46" s="44"/>
      <c r="C46" s="39">
        <v>187672.76</v>
      </c>
      <c r="D46" s="40"/>
      <c r="E46" s="39">
        <v>126538</v>
      </c>
      <c r="F46" s="8"/>
      <c r="G46" s="8"/>
      <c r="H46" s="9"/>
    </row>
    <row r="47" spans="1:8" ht="15">
      <c r="A47" s="44" t="s">
        <v>40</v>
      </c>
      <c r="B47" s="44"/>
      <c r="C47" s="39">
        <v>5500</v>
      </c>
      <c r="D47" s="40"/>
      <c r="E47" s="39">
        <v>2600</v>
      </c>
      <c r="F47" s="8"/>
      <c r="G47" s="8"/>
      <c r="H47" s="9"/>
    </row>
    <row r="48" spans="1:8" ht="15">
      <c r="A48" s="44" t="s">
        <v>41</v>
      </c>
      <c r="B48" s="44"/>
      <c r="C48" s="39">
        <v>178214.4</v>
      </c>
      <c r="D48" s="40"/>
      <c r="E48" s="39">
        <v>11424</v>
      </c>
      <c r="F48" s="8"/>
      <c r="G48" s="8"/>
      <c r="H48" s="9"/>
    </row>
    <row r="49" spans="1:8" ht="15">
      <c r="A49" s="44" t="s">
        <v>42</v>
      </c>
      <c r="B49" s="44"/>
      <c r="C49" s="39">
        <v>6658.36</v>
      </c>
      <c r="D49" s="40"/>
      <c r="E49" s="64" t="s">
        <v>153</v>
      </c>
      <c r="F49" s="8"/>
      <c r="G49" s="8"/>
      <c r="H49" s="9"/>
    </row>
    <row r="50" spans="1:8" ht="15">
      <c r="A50" s="44" t="s">
        <v>43</v>
      </c>
      <c r="B50" s="44"/>
      <c r="C50" s="39">
        <v>900000</v>
      </c>
      <c r="D50" s="40"/>
      <c r="E50" s="39">
        <v>900000</v>
      </c>
      <c r="F50" s="8"/>
      <c r="G50" s="8"/>
      <c r="H50" s="9"/>
    </row>
    <row r="51" spans="1:8" ht="15">
      <c r="A51" s="44" t="s">
        <v>44</v>
      </c>
      <c r="B51" s="44"/>
      <c r="C51" s="39">
        <v>953210.58</v>
      </c>
      <c r="D51" s="40"/>
      <c r="E51" s="39">
        <v>688435.98</v>
      </c>
      <c r="F51" s="8"/>
      <c r="G51" s="8"/>
      <c r="H51" s="9"/>
    </row>
    <row r="52" spans="1:8" ht="15">
      <c r="A52" s="44" t="s">
        <v>45</v>
      </c>
      <c r="B52" s="44"/>
      <c r="C52" s="39">
        <v>194561.34</v>
      </c>
      <c r="D52" s="40"/>
      <c r="E52" s="39">
        <v>198072</v>
      </c>
      <c r="F52" s="8"/>
      <c r="G52" s="8"/>
      <c r="H52" s="9"/>
    </row>
    <row r="53" spans="1:8" ht="15">
      <c r="A53" s="44" t="s">
        <v>46</v>
      </c>
      <c r="B53" s="44"/>
      <c r="C53" s="39">
        <v>250</v>
      </c>
      <c r="D53" s="40"/>
      <c r="E53" s="39">
        <v>850</v>
      </c>
      <c r="F53" s="8"/>
      <c r="G53" s="8"/>
      <c r="H53" s="9"/>
    </row>
    <row r="54" spans="1:8" ht="15">
      <c r="A54" s="44" t="s">
        <v>47</v>
      </c>
      <c r="B54" s="44"/>
      <c r="C54" s="39">
        <v>1620</v>
      </c>
      <c r="D54" s="40"/>
      <c r="E54" s="39">
        <v>2244</v>
      </c>
      <c r="F54" s="8"/>
      <c r="G54" s="8"/>
      <c r="H54" s="9"/>
    </row>
    <row r="55" spans="1:8" ht="15">
      <c r="A55" s="44" t="s">
        <v>48</v>
      </c>
      <c r="B55" s="44"/>
      <c r="C55" s="39">
        <v>1555100</v>
      </c>
      <c r="D55" s="40"/>
      <c r="E55" s="39">
        <v>599100</v>
      </c>
      <c r="F55" s="8"/>
      <c r="G55" s="8"/>
      <c r="H55" s="9"/>
    </row>
    <row r="56" spans="1:8" ht="15">
      <c r="A56" s="44" t="s">
        <v>49</v>
      </c>
      <c r="B56" s="44"/>
      <c r="C56" s="39">
        <v>1478664.96</v>
      </c>
      <c r="D56" s="40"/>
      <c r="E56" s="39">
        <v>1420603.36</v>
      </c>
      <c r="F56" s="8"/>
      <c r="G56" s="8"/>
      <c r="H56" s="9"/>
    </row>
    <row r="57" spans="1:8" ht="15">
      <c r="A57" s="44" t="s">
        <v>50</v>
      </c>
      <c r="B57" s="44"/>
      <c r="C57" s="39">
        <v>1165487.51</v>
      </c>
      <c r="D57" s="40"/>
      <c r="E57" s="39">
        <v>1322946.62</v>
      </c>
      <c r="F57" s="8"/>
      <c r="G57" s="8"/>
      <c r="H57" s="9"/>
    </row>
    <row r="58" spans="1:8" ht="15">
      <c r="A58" s="44" t="s">
        <v>51</v>
      </c>
      <c r="B58" s="44"/>
      <c r="C58" s="64">
        <v>497332.31</v>
      </c>
      <c r="D58" s="40"/>
      <c r="E58" s="39">
        <v>424747.09</v>
      </c>
      <c r="F58" s="8"/>
      <c r="G58" s="8"/>
      <c r="H58" s="9"/>
    </row>
    <row r="59" spans="1:8" ht="15">
      <c r="A59" s="44" t="s">
        <v>52</v>
      </c>
      <c r="B59" s="44"/>
      <c r="C59" s="39">
        <v>173083.37</v>
      </c>
      <c r="D59" s="40"/>
      <c r="E59" s="39">
        <v>140682.81</v>
      </c>
      <c r="F59" s="8"/>
      <c r="G59" s="8"/>
      <c r="H59" s="9"/>
    </row>
    <row r="60" spans="1:8" ht="15">
      <c r="A60" s="44" t="s">
        <v>53</v>
      </c>
      <c r="B60" s="44"/>
      <c r="C60" s="39">
        <v>20260</v>
      </c>
      <c r="D60" s="40"/>
      <c r="E60" s="39">
        <v>17491</v>
      </c>
      <c r="F60" s="8"/>
      <c r="G60" s="8"/>
      <c r="H60" s="9"/>
    </row>
    <row r="61" spans="1:8" ht="15">
      <c r="A61" s="44" t="s">
        <v>54</v>
      </c>
      <c r="B61" s="44"/>
      <c r="C61" s="39">
        <v>1280.75</v>
      </c>
      <c r="D61" s="40"/>
      <c r="E61" s="39">
        <v>6741.87</v>
      </c>
      <c r="F61" s="8"/>
      <c r="G61" s="8"/>
      <c r="H61" s="9"/>
    </row>
    <row r="62" spans="1:8" ht="15">
      <c r="A62" s="44" t="s">
        <v>55</v>
      </c>
      <c r="B62" s="44"/>
      <c r="C62" s="39">
        <v>13358.6</v>
      </c>
      <c r="D62" s="40"/>
      <c r="E62" s="39">
        <v>7400</v>
      </c>
      <c r="F62" s="8"/>
      <c r="G62" s="8"/>
      <c r="H62" s="9"/>
    </row>
    <row r="63" spans="1:8" ht="15">
      <c r="A63" s="44" t="s">
        <v>56</v>
      </c>
      <c r="B63" s="44"/>
      <c r="C63" s="64" t="s">
        <v>153</v>
      </c>
      <c r="D63" s="40"/>
      <c r="E63" s="39">
        <v>300</v>
      </c>
      <c r="F63" s="8"/>
      <c r="G63" s="8"/>
      <c r="H63" s="9"/>
    </row>
    <row r="64" spans="1:8" ht="15">
      <c r="A64" s="44" t="s">
        <v>57</v>
      </c>
      <c r="B64" s="44"/>
      <c r="C64" s="39">
        <v>174202.85</v>
      </c>
      <c r="D64" s="40"/>
      <c r="E64" s="39">
        <v>118164.75</v>
      </c>
      <c r="F64" s="8"/>
      <c r="G64" s="8"/>
      <c r="H64" s="9"/>
    </row>
    <row r="65" spans="1:8" ht="15">
      <c r="A65" s="44" t="s">
        <v>58</v>
      </c>
      <c r="B65" s="44"/>
      <c r="C65" s="39">
        <v>10383</v>
      </c>
      <c r="D65" s="40"/>
      <c r="E65" s="64" t="s">
        <v>153</v>
      </c>
      <c r="F65" s="8"/>
      <c r="G65" s="8"/>
      <c r="H65" s="9"/>
    </row>
    <row r="66" spans="1:8" ht="15">
      <c r="A66" s="44" t="s">
        <v>59</v>
      </c>
      <c r="B66" s="44"/>
      <c r="C66" s="39">
        <v>2445542.15</v>
      </c>
      <c r="D66" s="40"/>
      <c r="E66" s="39">
        <v>1710000</v>
      </c>
      <c r="F66" s="8"/>
      <c r="G66" s="8"/>
      <c r="H66" s="9"/>
    </row>
    <row r="67" spans="1:8" ht="15">
      <c r="A67" s="44" t="s">
        <v>60</v>
      </c>
      <c r="B67" s="44"/>
      <c r="C67" s="39">
        <v>2157961.29</v>
      </c>
      <c r="D67" s="40"/>
      <c r="E67" s="39">
        <v>2230000.36</v>
      </c>
      <c r="F67" s="8"/>
      <c r="G67" s="8"/>
      <c r="H67" s="9"/>
    </row>
    <row r="68" spans="1:8" ht="15">
      <c r="A68" s="44" t="s">
        <v>61</v>
      </c>
      <c r="B68" s="44"/>
      <c r="C68" s="39">
        <v>10466.24</v>
      </c>
      <c r="D68" s="40"/>
      <c r="E68" s="39">
        <v>7847.18</v>
      </c>
      <c r="F68" s="8"/>
      <c r="G68" s="8"/>
      <c r="H68" s="9"/>
    </row>
    <row r="69" spans="1:8" ht="15">
      <c r="A69" s="44" t="s">
        <v>62</v>
      </c>
      <c r="B69" s="44"/>
      <c r="C69" s="39">
        <v>25875</v>
      </c>
      <c r="D69" s="40"/>
      <c r="E69" s="39">
        <v>25875</v>
      </c>
      <c r="F69" s="8"/>
      <c r="G69" s="8"/>
      <c r="H69" s="9"/>
    </row>
    <row r="70" spans="1:8" ht="15">
      <c r="A70" s="44" t="s">
        <v>63</v>
      </c>
      <c r="B70" s="44"/>
      <c r="C70" s="39">
        <v>50373.22</v>
      </c>
      <c r="D70" s="40"/>
      <c r="E70" s="39">
        <v>66734.9</v>
      </c>
      <c r="F70" s="8"/>
      <c r="G70" s="8"/>
      <c r="H70" s="9"/>
    </row>
    <row r="71" spans="1:8" ht="15">
      <c r="A71" s="44" t="s">
        <v>64</v>
      </c>
      <c r="B71" s="44"/>
      <c r="C71" s="39">
        <v>66978.15</v>
      </c>
      <c r="D71" s="40"/>
      <c r="E71" s="39">
        <v>65613.15</v>
      </c>
      <c r="F71" s="8"/>
      <c r="G71" s="8"/>
      <c r="H71" s="9"/>
    </row>
    <row r="72" spans="1:8" ht="15">
      <c r="A72" s="44" t="s">
        <v>65</v>
      </c>
      <c r="B72" s="44"/>
      <c r="C72" s="39">
        <v>449362.13</v>
      </c>
      <c r="D72" s="40"/>
      <c r="E72" s="39">
        <v>374908</v>
      </c>
      <c r="F72" s="8"/>
      <c r="G72" s="8"/>
      <c r="H72" s="9"/>
    </row>
    <row r="73" spans="1:8" ht="15">
      <c r="A73" s="44" t="s">
        <v>66</v>
      </c>
      <c r="B73" s="44"/>
      <c r="C73" s="39">
        <v>110488.34</v>
      </c>
      <c r="D73" s="40"/>
      <c r="E73" s="39">
        <v>147423.29</v>
      </c>
      <c r="F73" s="8"/>
      <c r="G73" s="8"/>
      <c r="H73" s="9"/>
    </row>
    <row r="74" spans="1:8" ht="15">
      <c r="A74" s="44" t="s">
        <v>67</v>
      </c>
      <c r="B74" s="44"/>
      <c r="C74" s="39">
        <v>402030.42</v>
      </c>
      <c r="D74" s="40"/>
      <c r="E74" s="39">
        <v>547506.58</v>
      </c>
      <c r="F74" s="8"/>
      <c r="G74" s="8"/>
      <c r="H74" s="9"/>
    </row>
    <row r="75" spans="1:8" ht="15">
      <c r="A75" s="44" t="s">
        <v>68</v>
      </c>
      <c r="B75" s="44"/>
      <c r="C75" s="39">
        <v>51350.57</v>
      </c>
      <c r="D75" s="40"/>
      <c r="E75" s="39">
        <v>104407.15</v>
      </c>
      <c r="F75" s="8"/>
      <c r="G75" s="8"/>
      <c r="H75" s="9"/>
    </row>
    <row r="76" spans="1:8" ht="15">
      <c r="A76" s="44" t="s">
        <v>69</v>
      </c>
      <c r="B76" s="44"/>
      <c r="C76" s="39">
        <v>44771.29</v>
      </c>
      <c r="D76" s="40"/>
      <c r="E76" s="39">
        <v>47970.08</v>
      </c>
      <c r="F76" s="8"/>
      <c r="G76" s="8"/>
      <c r="H76" s="9"/>
    </row>
    <row r="77" spans="1:8" ht="15">
      <c r="A77" s="44" t="s">
        <v>70</v>
      </c>
      <c r="B77" s="44"/>
      <c r="C77" s="39">
        <v>250960.5</v>
      </c>
      <c r="D77" s="40"/>
      <c r="E77" s="39">
        <v>292698</v>
      </c>
      <c r="F77" s="8"/>
      <c r="G77" s="8"/>
      <c r="H77" s="9"/>
    </row>
    <row r="78" spans="1:8" ht="15">
      <c r="A78" s="44" t="s">
        <v>71</v>
      </c>
      <c r="B78" s="44"/>
      <c r="C78" s="39">
        <v>41847</v>
      </c>
      <c r="D78" s="40"/>
      <c r="E78" s="39">
        <v>46849.22</v>
      </c>
      <c r="F78" s="8"/>
      <c r="G78" s="8"/>
      <c r="H78" s="9"/>
    </row>
    <row r="79" spans="1:8" ht="15">
      <c r="A79" s="44" t="s">
        <v>72</v>
      </c>
      <c r="B79" s="44"/>
      <c r="C79" s="39">
        <v>37326854.81</v>
      </c>
      <c r="D79" s="40"/>
      <c r="E79" s="39">
        <v>32877114.19</v>
      </c>
      <c r="F79" s="8"/>
      <c r="G79" s="8"/>
      <c r="H79" s="9"/>
    </row>
    <row r="80" spans="1:8" ht="15">
      <c r="A80" s="45" t="s">
        <v>141</v>
      </c>
      <c r="B80" s="45"/>
      <c r="C80" s="53">
        <f>SUM(C35:C79)</f>
        <v>57481000.739999995</v>
      </c>
      <c r="D80" s="40"/>
      <c r="E80" s="53">
        <f>SUM(E35:E79)</f>
        <v>50978545.47</v>
      </c>
      <c r="G80" s="8"/>
      <c r="H80" s="9"/>
    </row>
    <row r="81" spans="1:8" ht="15">
      <c r="A81" s="43"/>
      <c r="B81" s="43"/>
      <c r="C81" s="39"/>
      <c r="D81" s="40"/>
      <c r="E81" s="39"/>
      <c r="G81" s="8"/>
      <c r="H81" s="9"/>
    </row>
    <row r="82" spans="1:8" ht="15.75">
      <c r="A82" s="52" t="s">
        <v>73</v>
      </c>
      <c r="B82" s="42"/>
      <c r="C82" s="53">
        <f>+C32+C80</f>
        <v>125962833.35</v>
      </c>
      <c r="D82" s="40"/>
      <c r="E82" s="53">
        <f>+E32+E80</f>
        <v>118856467.22</v>
      </c>
      <c r="G82" s="8"/>
      <c r="H82" s="9"/>
    </row>
    <row r="83" spans="1:8" ht="15">
      <c r="A83" s="43"/>
      <c r="B83" s="43"/>
      <c r="C83" s="39"/>
      <c r="D83" s="40"/>
      <c r="E83" s="39"/>
      <c r="G83" s="8"/>
      <c r="H83" s="9"/>
    </row>
    <row r="84" spans="1:8" ht="15.75" thickBot="1">
      <c r="A84" s="51" t="s">
        <v>74</v>
      </c>
      <c r="B84" s="43"/>
      <c r="C84" s="54">
        <f>+C12-C82</f>
        <v>-2203775.0267999917</v>
      </c>
      <c r="D84" s="40"/>
      <c r="E84" s="54">
        <f>+E12-E82</f>
        <v>-320036.3100000024</v>
      </c>
      <c r="G84" s="8"/>
      <c r="H84" s="9"/>
    </row>
    <row r="85" spans="1:5" ht="15.75" thickTop="1">
      <c r="A85" s="43"/>
      <c r="B85" s="43"/>
      <c r="C85" s="39"/>
      <c r="D85" s="40"/>
      <c r="E85" s="39"/>
    </row>
    <row r="86" spans="1:5" ht="14.25">
      <c r="A86" s="69" t="s">
        <v>129</v>
      </c>
      <c r="B86" s="69"/>
      <c r="C86" s="69"/>
      <c r="D86" s="69"/>
      <c r="E86" s="69"/>
    </row>
    <row r="91" spans="1:8" s="5" customFormat="1" ht="13.5">
      <c r="A91" s="18"/>
      <c r="C91" s="3"/>
      <c r="D91" s="67"/>
      <c r="E91" s="3"/>
      <c r="H91" s="4"/>
    </row>
  </sheetData>
  <sheetProtection password="F5DC" sheet="1" objects="1" scenarios="1" selectLockedCells="1" selectUnlockedCells="1"/>
  <mergeCells count="6">
    <mergeCell ref="A5:E5"/>
    <mergeCell ref="A1:E1"/>
    <mergeCell ref="A2:E2"/>
    <mergeCell ref="A3:E3"/>
    <mergeCell ref="A4:E4"/>
    <mergeCell ref="A86:E86"/>
  </mergeCells>
  <printOptions/>
  <pageMargins left="1.2" right="0.66" top="0.75" bottom="1.5" header="0.5" footer="1.25"/>
  <pageSetup firstPageNumber="5" useFirstPageNumber="1" horizontalDpi="600" verticalDpi="600" orientation="portrait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55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53.7109375" style="5" customWidth="1"/>
    <col min="2" max="2" width="16.7109375" style="3" customWidth="1"/>
    <col min="3" max="3" width="0.9921875" style="3" customWidth="1"/>
    <col min="4" max="4" width="17.00390625" style="3" customWidth="1"/>
    <col min="5" max="5" width="9.140625" style="5" customWidth="1"/>
    <col min="6" max="6" width="13.8515625" style="5" bestFit="1" customWidth="1"/>
    <col min="7" max="7" width="15.28125" style="5" customWidth="1"/>
    <col min="8" max="8" width="4.7109375" style="5" customWidth="1"/>
    <col min="9" max="9" width="19.8515625" style="5" customWidth="1"/>
    <col min="10" max="16384" width="9.140625" style="5" customWidth="1"/>
  </cols>
  <sheetData>
    <row r="1" spans="1:4" ht="17.25">
      <c r="A1" s="71" t="s">
        <v>0</v>
      </c>
      <c r="B1" s="71"/>
      <c r="C1" s="71"/>
      <c r="D1" s="71"/>
    </row>
    <row r="2" spans="1:4" ht="15">
      <c r="A2" s="70" t="s">
        <v>116</v>
      </c>
      <c r="B2" s="70"/>
      <c r="C2" s="70"/>
      <c r="D2" s="70"/>
    </row>
    <row r="3" spans="1:4" ht="15">
      <c r="A3" s="70" t="s">
        <v>1</v>
      </c>
      <c r="B3" s="70"/>
      <c r="C3" s="70"/>
      <c r="D3" s="70"/>
    </row>
    <row r="4" spans="1:4" ht="15">
      <c r="A4" s="74" t="s">
        <v>2</v>
      </c>
      <c r="B4" s="74"/>
      <c r="C4" s="74"/>
      <c r="D4" s="74"/>
    </row>
    <row r="5" spans="1:4" ht="15">
      <c r="A5" s="74" t="s">
        <v>3</v>
      </c>
      <c r="B5" s="74"/>
      <c r="C5" s="74"/>
      <c r="D5" s="74"/>
    </row>
    <row r="6" spans="1:4" ht="7.5" customHeight="1">
      <c r="A6" s="22"/>
      <c r="B6" s="23"/>
      <c r="C6" s="23"/>
      <c r="D6" s="23"/>
    </row>
    <row r="7" spans="1:9" ht="15">
      <c r="A7" s="22"/>
      <c r="B7" s="59">
        <v>2013</v>
      </c>
      <c r="C7" s="55"/>
      <c r="D7" s="59">
        <v>2012</v>
      </c>
      <c r="F7" s="4"/>
      <c r="G7" s="4"/>
      <c r="I7" s="4"/>
    </row>
    <row r="8" spans="1:6" ht="15">
      <c r="A8" s="33" t="s">
        <v>146</v>
      </c>
      <c r="B8" s="23"/>
      <c r="C8" s="23"/>
      <c r="D8" s="23"/>
      <c r="F8" s="3"/>
    </row>
    <row r="9" spans="1:6" ht="15.75">
      <c r="A9" s="65" t="s">
        <v>117</v>
      </c>
      <c r="B9" s="23"/>
      <c r="C9" s="23"/>
      <c r="D9" s="23"/>
      <c r="F9" s="3"/>
    </row>
    <row r="10" spans="1:9" ht="15">
      <c r="A10" s="24" t="s">
        <v>118</v>
      </c>
      <c r="B10" s="23">
        <v>124670377</v>
      </c>
      <c r="C10" s="23"/>
      <c r="D10" s="23">
        <v>110709000</v>
      </c>
      <c r="F10" s="3"/>
      <c r="G10" s="14"/>
      <c r="I10" s="14"/>
    </row>
    <row r="11" spans="1:9" ht="15">
      <c r="A11" s="24" t="s">
        <v>119</v>
      </c>
      <c r="B11" s="23">
        <v>18194</v>
      </c>
      <c r="C11" s="23"/>
      <c r="D11" s="23">
        <v>601925.63</v>
      </c>
      <c r="F11" s="3"/>
      <c r="G11" s="14"/>
      <c r="I11" s="14"/>
    </row>
    <row r="12" spans="1:9" ht="15">
      <c r="A12" s="24" t="s">
        <v>120</v>
      </c>
      <c r="B12" s="23">
        <v>582.77</v>
      </c>
      <c r="C12" s="23"/>
      <c r="D12" s="23">
        <v>4834.51</v>
      </c>
      <c r="F12" s="3"/>
      <c r="G12" s="14"/>
      <c r="I12" s="14"/>
    </row>
    <row r="13" spans="1:9" ht="15">
      <c r="A13" s="24" t="s">
        <v>121</v>
      </c>
      <c r="B13" s="23">
        <v>5285291.6</v>
      </c>
      <c r="C13" s="23"/>
      <c r="D13" s="23">
        <v>3755864.99</v>
      </c>
      <c r="F13" s="3"/>
      <c r="G13" s="14"/>
      <c r="I13" s="14"/>
    </row>
    <row r="14" spans="1:9" ht="15">
      <c r="A14" s="24" t="s">
        <v>122</v>
      </c>
      <c r="B14" s="63" t="s">
        <v>153</v>
      </c>
      <c r="C14" s="23"/>
      <c r="D14" s="23">
        <v>3054</v>
      </c>
      <c r="F14" s="3"/>
      <c r="G14" s="14"/>
      <c r="I14" s="14"/>
    </row>
    <row r="15" spans="1:9" ht="15.75">
      <c r="A15" s="60" t="s">
        <v>142</v>
      </c>
      <c r="B15" s="46">
        <f>SUM(B10:B14)</f>
        <v>129974445.36999999</v>
      </c>
      <c r="C15" s="23"/>
      <c r="D15" s="46">
        <f>SUM(D10:D14)</f>
        <v>115074679.13</v>
      </c>
      <c r="F15" s="3"/>
      <c r="G15" s="14"/>
      <c r="I15" s="14"/>
    </row>
    <row r="16" spans="1:9" ht="15.75">
      <c r="A16" s="65" t="s">
        <v>143</v>
      </c>
      <c r="B16" s="23"/>
      <c r="C16" s="23"/>
      <c r="D16" s="23"/>
      <c r="F16" s="3"/>
      <c r="G16" s="14"/>
      <c r="I16" s="14"/>
    </row>
    <row r="17" spans="1:9" ht="15">
      <c r="A17" s="24" t="s">
        <v>155</v>
      </c>
      <c r="B17" s="23">
        <v>34255317.27</v>
      </c>
      <c r="C17" s="23"/>
      <c r="D17" s="23">
        <v>31410697.08</v>
      </c>
      <c r="F17" s="3"/>
      <c r="G17" s="14"/>
      <c r="I17" s="14"/>
    </row>
    <row r="18" spans="1:9" ht="15">
      <c r="A18" s="24" t="s">
        <v>156</v>
      </c>
      <c r="B18" s="23">
        <v>199365.26</v>
      </c>
      <c r="C18" s="23"/>
      <c r="D18" s="23">
        <v>103789.5</v>
      </c>
      <c r="F18" s="3"/>
      <c r="G18" s="14"/>
      <c r="I18" s="14"/>
    </row>
    <row r="19" spans="1:9" ht="15">
      <c r="A19" s="24" t="s">
        <v>151</v>
      </c>
      <c r="B19" s="23">
        <v>35044.65</v>
      </c>
      <c r="C19" s="23"/>
      <c r="D19" s="23">
        <v>15996.25</v>
      </c>
      <c r="F19" s="3"/>
      <c r="G19" s="14"/>
      <c r="I19" s="14"/>
    </row>
    <row r="20" spans="1:9" ht="15">
      <c r="A20" s="24" t="s">
        <v>124</v>
      </c>
      <c r="B20" s="23">
        <v>72875658.13999999</v>
      </c>
      <c r="C20" s="23"/>
      <c r="D20" s="23">
        <v>69742682.29</v>
      </c>
      <c r="F20" s="3"/>
      <c r="G20" s="14"/>
      <c r="I20" s="14"/>
    </row>
    <row r="21" spans="1:9" ht="15">
      <c r="A21" s="24" t="s">
        <v>125</v>
      </c>
      <c r="B21" s="23">
        <v>3755864.99</v>
      </c>
      <c r="C21" s="23"/>
      <c r="D21" s="23"/>
      <c r="F21" s="3"/>
      <c r="G21" s="14"/>
      <c r="I21" s="14"/>
    </row>
    <row r="22" spans="1:9" ht="15">
      <c r="A22" s="24" t="s">
        <v>152</v>
      </c>
      <c r="B22" s="23">
        <v>8705897.12</v>
      </c>
      <c r="C22" s="23"/>
      <c r="D22" s="23">
        <v>3100122.75</v>
      </c>
      <c r="F22" s="3"/>
      <c r="G22" s="14"/>
      <c r="I22" s="14"/>
    </row>
    <row r="23" spans="1:9" ht="15">
      <c r="A23" s="24" t="s">
        <v>126</v>
      </c>
      <c r="B23" s="64" t="s">
        <v>153</v>
      </c>
      <c r="C23" s="23"/>
      <c r="D23" s="23">
        <v>11998.05</v>
      </c>
      <c r="F23" s="3"/>
      <c r="G23" s="14"/>
      <c r="I23" s="14"/>
    </row>
    <row r="24" spans="1:9" ht="15">
      <c r="A24" s="24" t="s">
        <v>127</v>
      </c>
      <c r="B24" s="64" t="s">
        <v>153</v>
      </c>
      <c r="C24" s="23"/>
      <c r="D24" s="23">
        <v>1950000</v>
      </c>
      <c r="F24" s="3"/>
      <c r="G24" s="14"/>
      <c r="I24" s="14"/>
    </row>
    <row r="25" spans="1:9" ht="15">
      <c r="A25" s="24" t="s">
        <v>160</v>
      </c>
      <c r="B25" s="64"/>
      <c r="C25" s="23"/>
      <c r="D25" s="23"/>
      <c r="F25" s="3"/>
      <c r="G25" s="14"/>
      <c r="I25" s="14"/>
    </row>
    <row r="26" spans="1:9" ht="15">
      <c r="A26" s="25" t="s">
        <v>161</v>
      </c>
      <c r="B26" s="56">
        <v>10059462.869999995</v>
      </c>
      <c r="C26" s="23"/>
      <c r="D26" s="29">
        <v>9682433.34</v>
      </c>
      <c r="F26" s="3"/>
      <c r="G26" s="14"/>
      <c r="I26" s="14"/>
    </row>
    <row r="27" spans="1:9" ht="15.75">
      <c r="A27" s="60" t="s">
        <v>142</v>
      </c>
      <c r="B27" s="56">
        <f>SUM(B17:B26)</f>
        <v>129886610.29999998</v>
      </c>
      <c r="C27" s="23"/>
      <c r="D27" s="56">
        <f>SUM(D17:D26)</f>
        <v>116017719.26</v>
      </c>
      <c r="F27" s="3"/>
      <c r="G27" s="14"/>
      <c r="I27" s="14"/>
    </row>
    <row r="28" spans="1:9" ht="15">
      <c r="A28" s="24"/>
      <c r="B28" s="57"/>
      <c r="C28" s="23"/>
      <c r="D28" s="57"/>
      <c r="F28" s="3"/>
      <c r="G28" s="14"/>
      <c r="I28" s="14"/>
    </row>
    <row r="29" spans="1:9" ht="15">
      <c r="A29" s="35" t="s">
        <v>147</v>
      </c>
      <c r="B29" s="56">
        <f>B15-B27</f>
        <v>87835.07000000775</v>
      </c>
      <c r="C29" s="23"/>
      <c r="D29" s="56">
        <f>D15-D27</f>
        <v>-943040.1300000101</v>
      </c>
      <c r="F29" s="3"/>
      <c r="G29" s="14"/>
      <c r="I29" s="14"/>
    </row>
    <row r="30" spans="1:9" ht="9.75" customHeight="1">
      <c r="A30" s="24"/>
      <c r="B30" s="23"/>
      <c r="C30" s="23"/>
      <c r="D30" s="23"/>
      <c r="F30" s="3"/>
      <c r="G30" s="14"/>
      <c r="I30" s="14"/>
    </row>
    <row r="31" spans="1:9" ht="15">
      <c r="A31" s="33" t="s">
        <v>157</v>
      </c>
      <c r="B31" s="23"/>
      <c r="C31" s="23"/>
      <c r="D31" s="22"/>
      <c r="F31" s="3"/>
      <c r="G31" s="14"/>
      <c r="I31" s="14"/>
    </row>
    <row r="32" spans="1:9" ht="5.25" customHeight="1">
      <c r="A32" s="22"/>
      <c r="B32" s="23"/>
      <c r="C32" s="23"/>
      <c r="D32" s="22"/>
      <c r="F32" s="3"/>
      <c r="G32" s="14"/>
      <c r="I32" s="14"/>
    </row>
    <row r="33" spans="1:9" ht="15.75">
      <c r="A33" s="65" t="s">
        <v>158</v>
      </c>
      <c r="B33" s="64" t="s">
        <v>153</v>
      </c>
      <c r="C33" s="23"/>
      <c r="D33" s="64" t="s">
        <v>153</v>
      </c>
      <c r="F33" s="3"/>
      <c r="G33" s="14"/>
      <c r="I33" s="14"/>
    </row>
    <row r="34" spans="1:9" ht="7.5" customHeight="1">
      <c r="A34" s="66"/>
      <c r="B34" s="23"/>
      <c r="C34" s="23"/>
      <c r="D34" s="22"/>
      <c r="F34" s="3"/>
      <c r="G34" s="14"/>
      <c r="I34" s="14"/>
    </row>
    <row r="35" spans="1:9" ht="15.75">
      <c r="A35" s="65" t="s">
        <v>123</v>
      </c>
      <c r="B35" s="23"/>
      <c r="C35" s="23"/>
      <c r="D35" s="22"/>
      <c r="F35" s="3"/>
      <c r="G35" s="14"/>
      <c r="I35" s="14"/>
    </row>
    <row r="36" spans="1:9" ht="15">
      <c r="A36" s="24" t="s">
        <v>150</v>
      </c>
      <c r="B36" s="56">
        <v>865725.17</v>
      </c>
      <c r="C36" s="23"/>
      <c r="D36" s="56">
        <v>382016.78</v>
      </c>
      <c r="F36" s="3"/>
      <c r="G36" s="14"/>
      <c r="I36" s="14"/>
    </row>
    <row r="37" spans="1:9" ht="15">
      <c r="A37" s="24"/>
      <c r="B37" s="23"/>
      <c r="C37" s="23"/>
      <c r="D37" s="22"/>
      <c r="F37" s="3"/>
      <c r="G37" s="14"/>
      <c r="I37" s="14"/>
    </row>
    <row r="38" spans="1:9" ht="15">
      <c r="A38" s="35" t="s">
        <v>159</v>
      </c>
      <c r="B38" s="56">
        <f>+B33-B36</f>
        <v>-865725.17</v>
      </c>
      <c r="C38" s="23"/>
      <c r="D38" s="56">
        <f>+D33-D36</f>
        <v>-382016.78</v>
      </c>
      <c r="F38" s="3"/>
      <c r="G38" s="14"/>
      <c r="I38" s="14"/>
    </row>
    <row r="39" spans="1:9" ht="6.75" customHeight="1">
      <c r="A39" s="24"/>
      <c r="B39" s="62"/>
      <c r="C39" s="23"/>
      <c r="D39" s="62"/>
      <c r="F39" s="3"/>
      <c r="G39" s="14"/>
      <c r="I39" s="14"/>
    </row>
    <row r="40" spans="1:9" ht="15">
      <c r="A40" s="33" t="s">
        <v>148</v>
      </c>
      <c r="B40" s="23"/>
      <c r="C40" s="23"/>
      <c r="D40" s="23"/>
      <c r="F40" s="3"/>
      <c r="G40" s="14"/>
      <c r="I40" s="14"/>
    </row>
    <row r="41" spans="1:9" ht="15">
      <c r="A41" s="33" t="s">
        <v>149</v>
      </c>
      <c r="B41" s="23">
        <f>+B29+B38</f>
        <v>-777890.0999999923</v>
      </c>
      <c r="C41" s="23"/>
      <c r="D41" s="23">
        <f>+D29+D38</f>
        <v>-1325056.9100000102</v>
      </c>
      <c r="F41" s="3"/>
      <c r="G41" s="14"/>
      <c r="I41" s="14"/>
    </row>
    <row r="42" spans="1:9" ht="15">
      <c r="A42" s="24"/>
      <c r="B42" s="23"/>
      <c r="C42" s="23"/>
      <c r="D42" s="23"/>
      <c r="F42" s="3"/>
      <c r="G42" s="14"/>
      <c r="I42" s="14"/>
    </row>
    <row r="43" spans="1:9" ht="15">
      <c r="A43" s="61" t="s">
        <v>144</v>
      </c>
      <c r="B43" s="56">
        <v>6468471.47</v>
      </c>
      <c r="C43" s="23"/>
      <c r="D43" s="56">
        <v>7793528.38</v>
      </c>
      <c r="F43" s="3"/>
      <c r="G43" s="14"/>
      <c r="I43" s="14"/>
    </row>
    <row r="44" spans="1:9" ht="11.25" customHeight="1">
      <c r="A44" s="61"/>
      <c r="B44" s="23"/>
      <c r="C44" s="23"/>
      <c r="D44" s="23"/>
      <c r="F44" s="3"/>
      <c r="G44" s="14"/>
      <c r="I44" s="14"/>
    </row>
    <row r="45" spans="1:9" ht="15.75" thickBot="1">
      <c r="A45" s="61" t="s">
        <v>145</v>
      </c>
      <c r="B45" s="58">
        <f>+B41+B43</f>
        <v>5690581.370000008</v>
      </c>
      <c r="C45" s="23"/>
      <c r="D45" s="58">
        <f>+D41+D43</f>
        <v>6468471.4699999895</v>
      </c>
      <c r="F45" s="3"/>
      <c r="G45" s="14"/>
      <c r="I45" s="14"/>
    </row>
    <row r="46" spans="1:7" ht="14.25" thickTop="1">
      <c r="A46" s="18"/>
      <c r="B46" s="19">
        <f>ROUND(B45-'Balance Sheet'!C14,2)</f>
        <v>0</v>
      </c>
      <c r="D46" s="19"/>
      <c r="F46" s="3"/>
      <c r="G46" s="14"/>
    </row>
    <row r="47" spans="1:7" ht="14.25">
      <c r="A47" s="69" t="s">
        <v>129</v>
      </c>
      <c r="B47" s="69"/>
      <c r="C47" s="69"/>
      <c r="D47" s="69"/>
      <c r="E47" s="68"/>
      <c r="F47" s="3"/>
      <c r="G47" s="14"/>
    </row>
    <row r="48" spans="1:7" ht="13.5">
      <c r="A48" s="18"/>
      <c r="B48" s="17"/>
      <c r="D48" s="5"/>
      <c r="F48" s="3"/>
      <c r="G48" s="14"/>
    </row>
    <row r="49" spans="1:7" ht="13.5">
      <c r="A49" s="18"/>
      <c r="B49" s="17"/>
      <c r="D49" s="5"/>
      <c r="F49" s="3"/>
      <c r="G49" s="14"/>
    </row>
    <row r="50" spans="1:7" ht="13.5">
      <c r="A50" s="18"/>
      <c r="B50" s="17"/>
      <c r="D50" s="17"/>
      <c r="F50" s="3"/>
      <c r="G50" s="14"/>
    </row>
    <row r="51" spans="1:7" ht="13.5">
      <c r="A51" s="18"/>
      <c r="B51" s="17"/>
      <c r="D51" s="5"/>
      <c r="F51" s="3"/>
      <c r="G51" s="14"/>
    </row>
    <row r="52" spans="1:7" ht="13.5">
      <c r="A52" s="18"/>
      <c r="B52" s="17"/>
      <c r="D52" s="5"/>
      <c r="F52" s="3"/>
      <c r="G52" s="14"/>
    </row>
    <row r="53" spans="1:6" ht="13.5">
      <c r="A53" s="12"/>
      <c r="B53" s="5"/>
      <c r="D53" s="5"/>
      <c r="F53" s="3"/>
    </row>
    <row r="54" ht="13.5">
      <c r="A54" s="12"/>
    </row>
    <row r="55" ht="13.5">
      <c r="A55" s="12"/>
    </row>
  </sheetData>
  <sheetProtection password="F5DC" sheet="1" objects="1" scenarios="1" selectLockedCells="1" selectUnlockedCells="1"/>
  <mergeCells count="6">
    <mergeCell ref="A5:D5"/>
    <mergeCell ref="A1:D1"/>
    <mergeCell ref="A2:D2"/>
    <mergeCell ref="A3:D3"/>
    <mergeCell ref="A4:D4"/>
    <mergeCell ref="A47:D47"/>
  </mergeCells>
  <printOptions/>
  <pageMargins left="1.5" right="0.5" top="0.5" bottom="1.5" header="0.5" footer="1.25"/>
  <pageSetup firstPageNumber="7" useFirstPageNumber="1" horizontalDpi="600" verticalDpi="600" orientation="portrait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 - Senate Electoral Tribunal</dc:creator>
  <cp:keywords/>
  <dc:description/>
  <cp:lastModifiedBy>COA</cp:lastModifiedBy>
  <cp:lastPrinted>2014-09-23T05:54:10Z</cp:lastPrinted>
  <dcterms:created xsi:type="dcterms:W3CDTF">2014-02-26T09:00:14Z</dcterms:created>
  <dcterms:modified xsi:type="dcterms:W3CDTF">2014-09-23T05:54:40Z</dcterms:modified>
  <cp:category/>
  <cp:version/>
  <cp:contentType/>
  <cp:contentStatus/>
</cp:coreProperties>
</file>